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9040" windowHeight="16440"/>
  </bookViews>
  <sheets>
    <sheet name="Prijave tražbina" sheetId="1" r:id="rId1"/>
    <sheet name="Sheet1" sheetId="2" r:id="rId2"/>
  </sheets>
  <definedNames>
    <definedName name="_xlnm._FilterDatabase" localSheetId="0" hidden="1">'Prijave tražbina'!$I$1:$I$136</definedName>
    <definedName name="_xlnm.Print_Titles" localSheetId="0">'Prijave tražbina'!$12:$12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3" i="1" l="1"/>
  <c r="L51" i="1"/>
  <c r="N51" i="1"/>
  <c r="L80" i="1"/>
  <c r="L121" i="1"/>
  <c r="N133" i="1"/>
  <c r="N67" i="1"/>
  <c r="L67" i="1" s="1"/>
  <c r="N66" i="1"/>
  <c r="L66" i="1" s="1"/>
  <c r="N78" i="1"/>
  <c r="L78" i="1" s="1"/>
  <c r="L104" i="1" l="1"/>
  <c r="N76" i="1"/>
  <c r="L37" i="1" l="1"/>
  <c r="L114" i="1" l="1"/>
  <c r="L63" i="1"/>
  <c r="N79" i="1" l="1"/>
  <c r="L79" i="1" s="1"/>
  <c r="N48" i="1"/>
  <c r="L48" i="1" s="1"/>
  <c r="N14" i="1"/>
  <c r="L14" i="1" s="1"/>
  <c r="N59" i="1"/>
  <c r="L59" i="1" s="1"/>
  <c r="N136" i="1"/>
  <c r="L136" i="1" s="1"/>
  <c r="L21" i="1"/>
  <c r="L75" i="1" l="1"/>
  <c r="N32" i="1"/>
  <c r="L32" i="1" s="1"/>
  <c r="L76" i="1"/>
  <c r="N112" i="1"/>
  <c r="L112" i="1" s="1"/>
  <c r="N17" i="1"/>
  <c r="L17" i="1" s="1"/>
  <c r="N74" i="1"/>
  <c r="L74" i="1" s="1"/>
  <c r="N98" i="1"/>
  <c r="L98" i="1" s="1"/>
  <c r="N120" i="1"/>
  <c r="L120" i="1" s="1"/>
  <c r="N101" i="1"/>
  <c r="L101" i="1" s="1"/>
  <c r="L72" i="1"/>
  <c r="N71" i="1"/>
  <c r="L71" i="1" s="1"/>
  <c r="N70" i="1"/>
  <c r="L70" i="1" s="1"/>
  <c r="N69" i="1"/>
  <c r="L69" i="1" s="1"/>
  <c r="L68" i="1"/>
  <c r="N65" i="1"/>
  <c r="L65" i="1" s="1"/>
  <c r="L89" i="1" l="1"/>
  <c r="L27" i="1"/>
  <c r="N13" i="1"/>
  <c r="L13" i="1" s="1"/>
  <c r="N93" i="1" l="1"/>
  <c r="L93" i="1" s="1"/>
  <c r="N58" i="1"/>
  <c r="L58" i="1" s="1"/>
  <c r="N99" i="1"/>
  <c r="L99" i="1" s="1"/>
  <c r="N25" i="1"/>
  <c r="L25" i="1" s="1"/>
  <c r="N47" i="1"/>
  <c r="L47" i="1" s="1"/>
  <c r="L77" i="1"/>
  <c r="N94" i="1"/>
  <c r="L94" i="1" s="1"/>
  <c r="L92" i="1"/>
  <c r="N54" i="1"/>
  <c r="L54" i="1" s="1"/>
  <c r="L108" i="1"/>
  <c r="N61" i="1"/>
  <c r="L61" i="1" s="1"/>
  <c r="L45" i="1" l="1"/>
  <c r="N130" i="1"/>
  <c r="L130" i="1" s="1"/>
  <c r="L129" i="1"/>
  <c r="N131" i="1"/>
  <c r="L131" i="1" s="1"/>
  <c r="N82" i="1"/>
  <c r="L82" i="1" s="1"/>
  <c r="N107" i="1"/>
  <c r="L107" i="1" s="1"/>
</calcChain>
</file>

<file path=xl/connections.xml><?xml version="1.0" encoding="utf-8"?>
<connections xmlns="http://schemas.openxmlformats.org/spreadsheetml/2006/main">
  <connection id="1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keepAlive="1" name="Query - Table003 (Page 3)" description="Connection to the 'Table003 (Page 3)' query in the workbook." type="5" refreshedVersion="8" background="1" saveData="1">
    <dbPr connection="Provider=Microsoft.Mashup.OleDb.1;Data Source=$Workbook$;Location=&quot;Table003 (Page 3)&quot;;Extended Properties=&quot;&quot;" command="SELECT * FROM [Table003 (Page 3)]"/>
  </connection>
  <connection id="3" keepAlive="1" name="Query - Table004 (Page 4)" description="Connection to the 'Table004 (Page 4)' query in the workbook." type="5" refreshedVersion="8" background="1" saveData="1">
    <dbPr connection="Provider=Microsoft.Mashup.OleDb.1;Data Source=$Workbook$;Location=&quot;Table004 (Page 4)&quot;;Extended Properties=&quot;&quot;" command="SELECT * FROM [Table004 (Page 4)]"/>
  </connection>
  <connection id="4" keepAlive="1" name="Query - Table007 (Page 7)" description="Connection to the 'Table007 (Page 7)' query in the workbook." type="5" refreshedVersion="0" background="1">
    <dbPr connection="Provider=Microsoft.Mashup.OleDb.1;Data Source=$Workbook$;Location=&quot;Table007 (Page 7)&quot;;Extended Properties=&quot;&quot;" command="SELECT * FROM [Table007 (Page 7)]"/>
  </connection>
  <connection id="5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6" keepAlive="1" name="Query - Table008 (Page 8)" description="Connection to the 'Table008 (Page 8)' query in the workbook." type="5" refreshedVersion="0" background="1">
    <dbPr connection="Provider=Microsoft.Mashup.OleDb.1;Data Source=$Workbook$;Location=&quot;Table008 (Page 8)&quot;;Extended Properties=&quot;&quot;" command="SELECT * FROM [Table008 (Page 8)]"/>
  </connection>
  <connection id="7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8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9" keepAlive="1" name="Query - Table009 (Page 9)" description="Connection to the 'Table009 (Page 9)' query in the workbook." type="5" refreshedVersion="0" background="1">
    <dbPr connection="Provider=Microsoft.Mashup.OleDb.1;Data Source=$Workbook$;Location=&quot;Table009 (Page 9)&quot;;Extended Properties=&quot;&quot;" command="SELECT * FROM [Table009 (Page 9)]"/>
  </connection>
  <connection id="10" keepAlive="1" name="Query - Table010 (Page 10)" description="Connection to the 'Table010 (Page 10)' query in the workbook." type="5" refreshedVersion="0" background="1">
    <dbPr connection="Provider=Microsoft.Mashup.OleDb.1;Data Source=$Workbook$;Location=&quot;Table010 (Page 10)&quot;;Extended Properties=&quot;&quot;" command="SELECT * FROM [Table010 (Page 10)]"/>
  </connection>
  <connection id="11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12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13" keepAlive="1" name="Query - Table011 (Page 11)" description="Connection to the 'Table011 (Page 11)' query in the workbook." type="5" refreshedVersion="0" background="1">
    <dbPr connection="Provider=Microsoft.Mashup.OleDb.1;Data Source=$Workbook$;Location=&quot;Table011 (Page 11)&quot;;Extended Properties=&quot;&quot;" command="SELECT * FROM [Table011 (Page 11)]"/>
  </connection>
  <connection id="14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15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16" keepAlive="1" name="Query - Table012 (Page 12)" description="Connection to the 'Table012 (Page 12)' query in the workbook." type="5" refreshedVersion="8" background="1" saveData="1">
    <dbPr connection="Provider=Microsoft.Mashup.OleDb.1;Data Source=$Workbook$;Location=&quot;Table012 (Page 12)&quot;;Extended Properties=&quot;&quot;" command="SELECT * FROM [Table012 (Page 12)]"/>
  </connection>
  <connection id="17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8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9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20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21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22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23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24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25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26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27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8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9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30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31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32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33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34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35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36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<sst xmlns="http://schemas.openxmlformats.org/spreadsheetml/2006/main" count="739" uniqueCount="486">
  <si>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</si>
  <si>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</si>
  <si>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</si>
  <si>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</si>
  <si>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</si>
  <si>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</si>
  <si>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</si>
  <si>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</si>
  <si>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</si>
  <si>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</si>
  <si>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</si>
  <si>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</si>
  <si>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</si>
  <si>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</si>
  <si>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</si>
  <si>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</si>
  <si>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</si>
  <si>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</si>
  <si>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</si>
  <si>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</si>
  <si>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</si>
  <si>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</si>
  <si>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</si>
  <si>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</si>
  <si>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</si>
  <si>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</si>
  <si>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</si>
  <si>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</si>
  <si>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</si>
  <si>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</si>
  <si>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</si>
  <si>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</si>
  <si>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</si>
  <si>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034-011/26-10/7</t>
  </si>
  <si>
    <t>St-9/2026</t>
  </si>
  <si>
    <t>P. B. S. d.o.o. Rijeka</t>
  </si>
  <si>
    <t>56701335999</t>
  </si>
  <si>
    <t>Pulska 1, 51000 Rijeka, Hrvatska</t>
  </si>
  <si>
    <t>25387929862</t>
  </si>
  <si>
    <t>3. MAJ Rijeka 1905 d. o .o.</t>
  </si>
  <si>
    <t>LIBURNIJSKA 3, 51000 RIJEKA</t>
  </si>
  <si>
    <t>DA</t>
  </si>
  <si>
    <t>SPINČIĆI 38, 51215 Kastav</t>
  </si>
  <si>
    <t>66254196309</t>
  </si>
  <si>
    <t>ADRIATIC METAL MONT d.o.o.</t>
  </si>
  <si>
    <t>Mletačka ulica - Via Venezia 12, 52100 Pula</t>
  </si>
  <si>
    <t>ADRIA OIL d.o.o.</t>
  </si>
  <si>
    <t>94472454976</t>
  </si>
  <si>
    <t>ADRIATIC OSIGURANJE d.d.</t>
  </si>
  <si>
    <t xml:space="preserve">LISTOPADSKA ULICA 2, 10000 Zagreb </t>
  </si>
  <si>
    <t>67622945820</t>
  </si>
  <si>
    <t>ADRIATIC PROPELERI d.o.o.</t>
  </si>
  <si>
    <t xml:space="preserve">Poslovna zona Lonići 44, 23205 Bibinje </t>
  </si>
  <si>
    <t>73693801543</t>
  </si>
  <si>
    <t>APEX LIMITED d.o.o.</t>
  </si>
  <si>
    <t xml:space="preserve">SAMOBORSKA CESTA 145, 10172 Zagreb </t>
  </si>
  <si>
    <t>62216606177</t>
  </si>
  <si>
    <t>GORNJI JUGI 4 A, 51216 Viškovo</t>
  </si>
  <si>
    <t>B. &amp; S. COMMERCE d.o.o.</t>
  </si>
  <si>
    <t>61373622132</t>
  </si>
  <si>
    <t>BIJUK HPC d.o.o.</t>
  </si>
  <si>
    <t>VRBOVEC 1 /A, 10430 Samobor</t>
  </si>
  <si>
    <t>06639428553</t>
  </si>
  <si>
    <t>BRACOM, d. o. o.</t>
  </si>
  <si>
    <t xml:space="preserve">Šumber 28, 52220 Labin </t>
  </si>
  <si>
    <t>80564243762</t>
  </si>
  <si>
    <t>C. T. S. d.o.o.</t>
  </si>
  <si>
    <t>BRAĆE STIPČIĆ 31 A, 51000 Rijeka</t>
  </si>
  <si>
    <t>84588789272</t>
  </si>
  <si>
    <t>Kukuljanovo 387, 51227 Kukuljanovo</t>
  </si>
  <si>
    <t>CENTAR GRADNJE d.o.o.</t>
  </si>
  <si>
    <t>87501444232</t>
  </si>
  <si>
    <t>COSMO d. o. o.</t>
  </si>
  <si>
    <t xml:space="preserve">Trg Ivana Koblera 2, 51000 Rijeka </t>
  </si>
  <si>
    <t>26187994862</t>
  </si>
  <si>
    <t>CROATIA osiguranje d.d.</t>
  </si>
  <si>
    <t>ULICA VATROSLAVA JAGIĆA 33, 10000 Zagreb</t>
  </si>
  <si>
    <t>75145286506</t>
  </si>
  <si>
    <t>DEZINSEKCIJA, d.o.o.</t>
  </si>
  <si>
    <t>BRAJŠINA 13, 51000 Rijeka</t>
  </si>
  <si>
    <t>73931746626</t>
  </si>
  <si>
    <t>DIL  PROFIT d.o.o.</t>
  </si>
  <si>
    <t>ZVONIMIROVA 50,  51000 Rijeka</t>
  </si>
  <si>
    <t>72954104541</t>
  </si>
  <si>
    <t>DLS d.o.o.</t>
  </si>
  <si>
    <t>FRANJE ČANDEKA 23 B, 51000 RIJEKA</t>
  </si>
  <si>
    <t>20043484292</t>
  </si>
  <si>
    <t>DOM ZDRAVLJA PRIMORSKO GORANSKE ŽUPANIJE</t>
  </si>
  <si>
    <t>KREŠIMIROVA 52 A, 51000 RIJEKA)</t>
  </si>
  <si>
    <t>76549264157</t>
  </si>
  <si>
    <t>DRINKOMATIC d.o.o.</t>
  </si>
  <si>
    <t xml:space="preserve">JURAŠI 34, 51216 Viškovo </t>
  </si>
  <si>
    <t>94079491024</t>
  </si>
  <si>
    <t>DUNDO d.o.o.</t>
  </si>
  <si>
    <t xml:space="preserve">VRH MARTINŠĆICE 68, 51221 Kostrena </t>
  </si>
  <si>
    <t>E. K. Energija d.o.o.</t>
  </si>
  <si>
    <t xml:space="preserve">JANKA POLIĆA KAMOVA 103, 51000 Rijeka </t>
  </si>
  <si>
    <t>20893977695</t>
  </si>
  <si>
    <t>EKOFIL d.o.o.</t>
  </si>
  <si>
    <t>POBRI, PUT DUKINO 8, 51211 Matulji</t>
  </si>
  <si>
    <t>91634021778</t>
  </si>
  <si>
    <t>ELEKTROMAX d.o.o.</t>
  </si>
  <si>
    <t xml:space="preserve">MARINIĆI 172, 51216 Viškovo </t>
  </si>
  <si>
    <t>ELEKTRONIČKI RAČUNI d.o.o.</t>
  </si>
  <si>
    <t>ULICA SIMONA GREGORČIČA 8, 10000 Zagreb</t>
  </si>
  <si>
    <t>86252349701</t>
  </si>
  <si>
    <t>ELTRA MG d.o.o.</t>
  </si>
  <si>
    <t>PRIGORNICA 2, 10000 Zagreb</t>
  </si>
  <si>
    <t>85821130368</t>
  </si>
  <si>
    <t>Financijska agencija</t>
  </si>
  <si>
    <t xml:space="preserve">ULICA GRADA VUKOVARA 70, 10000 Zagreb </t>
  </si>
  <si>
    <t>60365429880</t>
  </si>
  <si>
    <t>HANSA-FLEX Croatia d.o.o.</t>
  </si>
  <si>
    <t>RIMSKI PUT 28, 10360 SESVETE</t>
  </si>
  <si>
    <t>38726608831</t>
  </si>
  <si>
    <t>HNK Rijeka s.d.d.</t>
  </si>
  <si>
    <t xml:space="preserve">Rujevica 10, 51000 Rijeka </t>
  </si>
  <si>
    <t>14762243304</t>
  </si>
  <si>
    <t>I. N. T. P. d.o.o.</t>
  </si>
  <si>
    <t>ROŽMANIĆI 19, 51000 Rijeka</t>
  </si>
  <si>
    <t>65918029671</t>
  </si>
  <si>
    <t>IMPULS-LEASING d.o.o.</t>
  </si>
  <si>
    <t>ULICA VELIMIRA ŠKORPIKA 24 /1, 10000 Zagreb</t>
  </si>
  <si>
    <t>00017872865</t>
  </si>
  <si>
    <t>IN Expertus d.o.o.</t>
  </si>
  <si>
    <t>Janka Polića Kamova 50, 51000 Rijeka</t>
  </si>
  <si>
    <t>18458216879</t>
  </si>
  <si>
    <t>IN TIME d.o.o.</t>
  </si>
  <si>
    <t>VELIKA CESTA 78, 10000 Zagreb</t>
  </si>
  <si>
    <t>27759560625</t>
  </si>
  <si>
    <t>AVENIJA VEĆESLAVA HOLJEVCA 10, 10000 Zagreb</t>
  </si>
  <si>
    <t>INA-INDUSTRIJA NAFTE, d.d.</t>
  </si>
  <si>
    <t>98426608580</t>
  </si>
  <si>
    <t>ISTRABENZ PLINI d.o.o.</t>
  </si>
  <si>
    <t>PRISTANIŠTE PODBOK 3, 51262 Bakar</t>
  </si>
  <si>
    <t>61651285801</t>
  </si>
  <si>
    <t>IV NAKLADNIŠTVO d.o.o.</t>
  </si>
  <si>
    <t>PRILAZ IVANA VISINA 7, 10000 Zagreb</t>
  </si>
  <si>
    <t>20959558872</t>
  </si>
  <si>
    <t>JADRO SERVIS d.o.o.</t>
  </si>
  <si>
    <t>ŠKOLSKA 1 A, 51264 Jadranovo</t>
  </si>
  <si>
    <t>ANTE STARČEVIĆA 4, 51000 Rijeka</t>
  </si>
  <si>
    <t xml:space="preserve">PANJKOVIĆ VELIBOR, JAVNI BILJEŽNIK                                         </t>
  </si>
  <si>
    <t>59331788506</t>
  </si>
  <si>
    <t xml:space="preserve">GROZDANIĆ-DEKLEVA MARIJA, JAVNI BILJEŽNIK                                 </t>
  </si>
  <si>
    <t>KORZO 35/I, 51000 RIJEKA</t>
  </si>
  <si>
    <t>79890080780</t>
  </si>
  <si>
    <t xml:space="preserve">ŠEŠKAR VESNA, JAVNI BILJEŽNIK                                          </t>
  </si>
  <si>
    <t>ČAVJA 70, 51219 ČAVLE</t>
  </si>
  <si>
    <t>23088119851</t>
  </si>
  <si>
    <t>JUŽNI PROLAZ d.o.o.</t>
  </si>
  <si>
    <t>MAJSTORSKA ULICA 3, 10000 Zagreb</t>
  </si>
  <si>
    <t>87960860429</t>
  </si>
  <si>
    <t>PODHUM 199, 51218  PODHUM</t>
  </si>
  <si>
    <t xml:space="preserve">DOLAC 14, 51000 RIJEKA </t>
  </si>
  <si>
    <t>KD ČISTOĆA d.o.o.</t>
  </si>
  <si>
    <t>05081870690</t>
  </si>
  <si>
    <t>KO - FLEX d. o. o.</t>
  </si>
  <si>
    <t>Zvančići 54 j, 51211 Matulji</t>
  </si>
  <si>
    <t>31697259786 </t>
  </si>
  <si>
    <t xml:space="preserve">HORVATOVA ULICA 82, 10000 Zagreb </t>
  </si>
  <si>
    <t xml:space="preserve">Konica Minolta Hrvatska - poslovna rješenja, d.o.o.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</si>
  <si>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 vjerovnika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</si>
  <si>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OIB (5933178) vjerovnika</t>
    </r>
  </si>
  <si>
    <t>BRAĆE TRINAJSTIĆ 15, 51516 VRBNIK</t>
  </si>
  <si>
    <t xml:space="preserve">83615826779
86304774362
</t>
  </si>
  <si>
    <t>GRDINIĆ TONČIĆ i GRDINIĆ IVICA, vl. obrta KONOBA LUCE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</si>
  <si>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OIB (8630477) vjerovnika</t>
    </r>
  </si>
  <si>
    <t>KONTO d.o.o.</t>
  </si>
  <si>
    <t>Vukovarska 10 A, 51000 Rijeka</t>
  </si>
  <si>
    <t>71864419552</t>
  </si>
  <si>
    <t>KORAL d.o.o.</t>
  </si>
  <si>
    <t xml:space="preserve">ALDA NEGRI 9, 52220 Labin </t>
  </si>
  <si>
    <t>53525152333</t>
  </si>
  <si>
    <t>KRALJEVICATRADE d.o.o.</t>
  </si>
  <si>
    <t>LEDENICE 17,  51250 Novi Vinodolski</t>
  </si>
  <si>
    <t>94872190833</t>
  </si>
  <si>
    <t>Lager commerce d.o.o.</t>
  </si>
  <si>
    <t xml:space="preserve">ULICA FRANJE LUČIĆA 32, 10090 Zagreb </t>
  </si>
  <si>
    <t>LID d. o. o.</t>
  </si>
  <si>
    <t xml:space="preserve">Kastavska cesta 27, 51211 Matulji </t>
  </si>
  <si>
    <t>LUMBERTRANS d. o. o.</t>
  </si>
  <si>
    <t>JUŠIĆI 69 E, 51211 Matulji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</si>
  <si>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OIB (1875838963) vjerovnika</t>
    </r>
  </si>
  <si>
    <t>50874288518</t>
  </si>
  <si>
    <t>MACON REVIZIJA d.o.o.</t>
  </si>
  <si>
    <t xml:space="preserve">NIKOLE TESLE 9, 51000 Rijeka </t>
  </si>
  <si>
    <t>57269622478</t>
  </si>
  <si>
    <t>MAG-COMMERCE d.o.o.</t>
  </si>
  <si>
    <t>Maršala Tita 6, 40000 Šenkovec</t>
  </si>
  <si>
    <t>76154765407</t>
  </si>
  <si>
    <t>MANŠPED d.o.o.</t>
  </si>
  <si>
    <t>KUKULJANOVO 387,  51227 KUKULJANOVO</t>
  </si>
  <si>
    <t>90789004458</t>
  </si>
  <si>
    <t>MARINE AIR d.o.o.</t>
  </si>
  <si>
    <t xml:space="preserve">TRG KRALJA TOMISLAVA 2, 10000 ZAGREB </t>
  </si>
  <si>
    <t>MESSER CROATIA PLIN d.o.o.</t>
  </si>
  <si>
    <t>INDUSTRIJSKA ULICA 1, 10290 ZAPREŠIĆ</t>
  </si>
  <si>
    <t>76147579166</t>
  </si>
  <si>
    <t>METALPROM d.o.o.</t>
  </si>
  <si>
    <t>ULICA ZDRAVKA GUBAŠA 6, 10430 SAMOBOR</t>
  </si>
  <si>
    <t>19158233033</t>
  </si>
  <si>
    <t>METIS d.d.</t>
  </si>
  <si>
    <t>KUKULJANOVO 414, 51227 KUKULJANOVO</t>
  </si>
  <si>
    <t>MICK d.o.o.</t>
  </si>
  <si>
    <t>KUKULJANOVO 447, 51227 KUKULJANOVO</t>
  </si>
  <si>
    <t>NABLA PLUS d.o.o</t>
  </si>
  <si>
    <t xml:space="preserve">LUKORANSKA ULICA 2, 10000 ZAGREB </t>
  </si>
  <si>
    <t>57929059734</t>
  </si>
  <si>
    <t>NAVAL SERVIS d.o.o.</t>
  </si>
  <si>
    <t xml:space="preserve">PALISINA ULICA - VIA JOHANN PALISA 13, 52100 Pula </t>
  </si>
  <si>
    <t>44376728408</t>
  </si>
  <si>
    <t>IVANA MATRLJANA 28 A, 51000 Rijeka</t>
  </si>
  <si>
    <t>NM - RENT d.o.o. u stečaju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</si>
  <si>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naziv vjerovnika (NM - RENT d.o.o.)</t>
    </r>
  </si>
  <si>
    <t>86093046388</t>
  </si>
  <si>
    <t>Odvjetničko društvo KOHARIĆ &amp; BUDIŠĆAK - KUPČINEC d.o.o.</t>
  </si>
  <si>
    <t>NOVA VES 4, 10000 Zagreb</t>
  </si>
  <si>
    <t>93520121237</t>
  </si>
  <si>
    <t>IVANA GROHOVCA 2, 51000 RIJEKA</t>
  </si>
  <si>
    <t xml:space="preserve">DOBROVIĆ FRANE, odvjetnik                                         </t>
  </si>
  <si>
    <t>51999974804</t>
  </si>
  <si>
    <t>PKL d.o.o.</t>
  </si>
  <si>
    <t xml:space="preserve">Martinkovac 112, 51000 Rijeka </t>
  </si>
  <si>
    <t>plati me d.o.o.</t>
  </si>
  <si>
    <t>ULICA GRADA VUKOVARA 5 /1, 10000 Zagreb</t>
  </si>
  <si>
    <t>Ulica Ivice Drmića 8, 10000 Zagreb</t>
  </si>
  <si>
    <t>14195921136</t>
  </si>
  <si>
    <t>PROELEKTRONIKA d.o.o.</t>
  </si>
  <si>
    <t>RADNIČKA CESTA 177, 10000 Zagreb</t>
  </si>
  <si>
    <t>18003528964</t>
  </si>
  <si>
    <t>RAM d.o.o.</t>
  </si>
  <si>
    <t xml:space="preserve">Braće Monjac 8, 51000 Rijeka </t>
  </si>
  <si>
    <t>63873177102</t>
  </si>
  <si>
    <t>RECA d.o.o.</t>
  </si>
  <si>
    <t xml:space="preserve">ULICA IVANE BRLIĆ-MAŽURANIĆ 17, 42000 Varaždin </t>
  </si>
  <si>
    <t>RGV d.o.o.</t>
  </si>
  <si>
    <t>Ivana Gorana Kovačića 178, 51300 Ravna Gora</t>
  </si>
  <si>
    <t>RIJEČKI USLUŽNI SERVIS d.o.o.</t>
  </si>
  <si>
    <t>ANDRIJE MEDULIĆA 4, 51000 Rijeka</t>
  </si>
  <si>
    <t>94465937851</t>
  </si>
  <si>
    <t>RIJEKATANK d.o.o.</t>
  </si>
  <si>
    <t>Bartola Kašića 5 /2, 51000 Rijeka</t>
  </si>
  <si>
    <t>31409320414</t>
  </si>
  <si>
    <t>ROCE,d.o.o.</t>
  </si>
  <si>
    <t xml:space="preserve">ULICA MENACIJA PRISKA - VIA LUCIO MENACIO PRISCO 10, 52100 Pula </t>
  </si>
  <si>
    <t>22143989985</t>
  </si>
  <si>
    <t>SPIDER d. o. o.</t>
  </si>
  <si>
    <t xml:space="preserve">ŽARKA PEZELJA 9, 51221 Kostrena </t>
  </si>
  <si>
    <t>STROJOPROMET d.o.o.</t>
  </si>
  <si>
    <t>Zagrebačka ulica 6, 10292 Šenkovec</t>
  </si>
  <si>
    <t>ŠPEDTRANS WORLD d.o.o.</t>
  </si>
  <si>
    <t>Kukuljanovo 387,  51227 Kukuljanovo</t>
  </si>
  <si>
    <t>TEKOL-TERI AKZ d.o.o.</t>
  </si>
  <si>
    <t xml:space="preserve">PODMURVICE 2, 51000 Rijeka </t>
  </si>
  <si>
    <t>70133616033</t>
  </si>
  <si>
    <t>Telemach Hrvatska d.o.o.</t>
  </si>
  <si>
    <t xml:space="preserve">ULICA JOSIPA MAROHNIĆA 1, 10000 Zagreb </t>
  </si>
  <si>
    <t>62819127297</t>
  </si>
  <si>
    <t>TERMIS d. o. o.</t>
  </si>
  <si>
    <t xml:space="preserve">RADNIČKA 43, 51000 Rijeka </t>
  </si>
  <si>
    <t>08609673190</t>
  </si>
  <si>
    <t>TRANS EURO d.o.o.</t>
  </si>
  <si>
    <t>VINEŽ 338 A, 52220 LABIN</t>
  </si>
  <si>
    <t>29743547503</t>
  </si>
  <si>
    <t>TRIGLAV OSIGURANJE d. d.</t>
  </si>
  <si>
    <t>ULICA ANTUNA HEINZA 4, 10000 Zagreb</t>
  </si>
  <si>
    <t>14411754953</t>
  </si>
  <si>
    <t>VILSTROJ d.o.o.</t>
  </si>
  <si>
    <t>MAŽINJICA 77, 52420 Buzet</t>
  </si>
  <si>
    <t>90439696130</t>
  </si>
  <si>
    <t>VULKAL d.o.o.</t>
  </si>
  <si>
    <t>SAMOBORSKA CESTA 310, 10172 ZAGREB</t>
  </si>
  <si>
    <t>00106585846</t>
  </si>
  <si>
    <t>ZAVOD ZA ZAŠTITU NA RADU d.o.o.</t>
  </si>
  <si>
    <t xml:space="preserve">BLAŽA POLIĆA 3, 51000 Rijeka </t>
  </si>
  <si>
    <t>86255713939</t>
  </si>
  <si>
    <t>ŽIVA VODA d.o.o.</t>
  </si>
  <si>
    <t>KARLOVAČKA CESTA 92, 10000 ZAGREB</t>
  </si>
  <si>
    <t>CATACLOUD SERVICES AS</t>
  </si>
  <si>
    <t>NO931102095MVA</t>
  </si>
  <si>
    <t>MARTIN LINGES VEI 25, FORNEBU</t>
  </si>
  <si>
    <t>COMPAGNIA GENERALE TELEMAR S.P.A.</t>
  </si>
  <si>
    <t>IT00878161009</t>
  </si>
  <si>
    <t>VIALE TIZIANO 19, 00147 RIM</t>
  </si>
  <si>
    <t>ECIT SERVICES AS</t>
  </si>
  <si>
    <t>NO993800139</t>
  </si>
  <si>
    <t>HVAMSVINGEN 7, 2013 SKJETTEN</t>
  </si>
  <si>
    <t>ECOVIS ARDUR TAX AS</t>
  </si>
  <si>
    <t>NO988076678MVA</t>
  </si>
  <si>
    <t>RUSELOKKVEIEN 6, 0160 OSLO</t>
  </si>
  <si>
    <t>ESB55243661</t>
  </si>
  <si>
    <t>C/RUBIO I ORS 29, GIRONA</t>
  </si>
  <si>
    <t xml:space="preserve">FLOWMIM S.L. </t>
  </si>
  <si>
    <t>GUASCOR ENERGY S.A.U.</t>
  </si>
  <si>
    <t>ESA48042709</t>
  </si>
  <si>
    <t>BARRIO OIKIA 44, 20759 ZUMAIA</t>
  </si>
  <si>
    <t>NORTHERN ISLANDS TECHNOLOGY AS</t>
  </si>
  <si>
    <t>NO923363459</t>
  </si>
  <si>
    <t>LONGVAFJORDVEGAN 379, 6293 LONGVA</t>
  </si>
  <si>
    <t>RINA SERVICES S.p.a.</t>
  </si>
  <si>
    <t>IT03487840104</t>
  </si>
  <si>
    <t>VIA CORSICA 12, 16128 GENOVA</t>
  </si>
  <si>
    <t>64886596018</t>
  </si>
  <si>
    <t>57305546210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</si>
  <si>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(Zeleni trg 2, 10000 Zagreb)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</si>
  <si>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(DRAGE GERVAISA 41, 51000 RIJEKA)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</si>
  <si>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(Senjskih uskoka 3, 51000 RIJEKA)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</si>
  <si>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(SAMOBORSKA CESTA 342, 10000 ZAGREB)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</si>
  <si>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 vjerovnika;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dužnik je naveo neispravan naziv vjerovnika (POČETNI KAPITAL, obrt za poslovno i financijsko savjetovanje)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</si>
  <si>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(Kucanska 23, 42000 Varaždin)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</si>
  <si>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(Kukuljanovo 338, 51227 Kukuljanovo)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</si>
  <si>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nepotpun OIB (2004); navedena je i pogrešna adresa vjerovnika (Park Nikole Hosta 5, 51000 RIJEKA)</t>
    </r>
  </si>
  <si>
    <t>02896719559</t>
  </si>
  <si>
    <t>BOLADOS d.o.o.</t>
  </si>
  <si>
    <t xml:space="preserve">Mate Sušnja 5, 51000 Rijeka </t>
  </si>
  <si>
    <t>64745136567</t>
  </si>
  <si>
    <t>ČEŠKA BESEDA RIJEKA</t>
  </si>
  <si>
    <t xml:space="preserve">Ćićarijska 20, 51000 Rijeka </t>
  </si>
  <si>
    <t>27081382081</t>
  </si>
  <si>
    <t>InterFinance d.o.o. za usluge</t>
  </si>
  <si>
    <t>ULICA GRADA VUKOVARA 237 D, 10000 Zagreb</t>
  </si>
  <si>
    <t xml:space="preserve">GADANEC MARTINA, vl. obrta KALEGRA                               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</si>
  <si>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 vjerovnika, dužnik je naveo pogrešnu adresu vjerovnika (CESTA DALMATINSKIH BRIGADA 30B, 51211 MATULJI)</t>
    </r>
  </si>
  <si>
    <t>Prolaz Marije Krucifikse Kozulić 1, 51000 Rijeka</t>
  </si>
  <si>
    <t>Ustanova MEDRIS</t>
  </si>
  <si>
    <t>ŠUBAT HRVOJE</t>
  </si>
  <si>
    <t>06428236127</t>
  </si>
  <si>
    <t>Trnjanski nasip 99 A, 10000 Zagreb</t>
  </si>
  <si>
    <t>STROJNA OPREMA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</si>
  <si>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naziv vjerovnika (KALEGRA obrt za poslovno savjetovanje).</t>
    </r>
  </si>
  <si>
    <t>04021334723</t>
  </si>
  <si>
    <t>Redovna tražbina</t>
  </si>
  <si>
    <t>19.01.2026.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</si>
  <si>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putem osobne dostave</t>
    </r>
  </si>
  <si>
    <t>16.02.2026.</t>
  </si>
  <si>
    <t>20.01.2026.</t>
  </si>
  <si>
    <t>DA
1.327,23 EUR</t>
  </si>
  <si>
    <t>Ugovor RC-39585</t>
  </si>
  <si>
    <t>21.01.2026.</t>
  </si>
  <si>
    <t>Ugovor o osiguranju</t>
  </si>
  <si>
    <t>TREA TRADE d.o.o.</t>
  </si>
  <si>
    <t>96536434016</t>
  </si>
  <si>
    <t>MARINIĆI, BLAŽIĆI 2 A, 51216 VIŠKOVO</t>
  </si>
  <si>
    <t>NE</t>
  </si>
  <si>
    <t>22.01.2026.</t>
  </si>
  <si>
    <t>Račun 1882-V-91</t>
  </si>
  <si>
    <t>Pravomoćna i ovršna isprava OVRV-19074/2025</t>
  </si>
  <si>
    <t>DA
2.557,70 EUR</t>
  </si>
  <si>
    <t>27.01.2026.</t>
  </si>
  <si>
    <r>
      <rPr>
        <b/>
        <sz val="8"/>
        <rFont val="Arial"/>
        <family val="2"/>
        <charset val="238"/>
      </rPr>
      <t>Prijava tražbine</t>
    </r>
    <r>
      <rPr>
        <sz val="8"/>
        <rFont val="Arial"/>
        <family val="2"/>
        <charset val="238"/>
      </rPr>
      <t xml:space="preserve"> dostavljena osobno od strane vjerovnika</t>
    </r>
  </si>
  <si>
    <t>26.01.2026.</t>
  </si>
  <si>
    <t>Ugovor o financijskom leasingu br. 40783</t>
  </si>
  <si>
    <t>Izlučno pravo</t>
  </si>
  <si>
    <t>DA
18.846,22 EUR</t>
  </si>
  <si>
    <t>Ugovor o sklopljen prihvatom Općih uvjeta poslovanja i Cjenika naknada vjerovnika</t>
  </si>
  <si>
    <t>95449711967</t>
  </si>
  <si>
    <t>NIKE KATUNARA 13, 51000 RIJEKA</t>
  </si>
  <si>
    <t>GROZDANIĆ VELIN</t>
  </si>
  <si>
    <t>Ugovor o zajmu od 21.03.2025.
Ugovor o zajmu od 14.07.2025.
Ugovor o zajmu od 12.08.2025.
Ugovor o zajmu od 15.10.2025.
Ugovor o zajmu od 21.10.2025.</t>
  </si>
  <si>
    <t>Rješenje o ovrsi od dana 05.01.2026.,v.d. JB Ivana Dobrovića, posl.br. UPP/OS-Ovrv-775/2025, Ovrv-26436/2025</t>
  </si>
  <si>
    <t>Ugovor</t>
  </si>
  <si>
    <t>Izvadak iz poslovnih knjiga vjerovnika o stanju ambalaže u najmu</t>
  </si>
  <si>
    <t>27 (dvadeset i sedam) boca za tehničke plinove i 1(jedna) paleta koje su vlasništvo vjerovnika, a nalaze se u najmu kod dužnika</t>
  </si>
  <si>
    <t>28.01.2026.</t>
  </si>
  <si>
    <t>Faktura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</si>
  <si>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(Ulica Simona Gregorčića 8, 10000 Zagreb) 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dana 27.01.2026.god., dostavio podnesak, referirajući se na dostavljenu prijavu tražbine od 26.01.2026.god., u vezi podatka o raspolaganju ovršne isprave.</t>
    </r>
  </si>
  <si>
    <t>30.01.2026.</t>
  </si>
  <si>
    <t>29.01.2026.</t>
  </si>
  <si>
    <t>Izvod otvorenih stavaka, račun i otpremnica</t>
  </si>
  <si>
    <t>Hrvatski Telekom d.d.</t>
  </si>
  <si>
    <t>81793146560</t>
  </si>
  <si>
    <t>RADNIČKA CESTA 21, 10000 ZAGREB</t>
  </si>
  <si>
    <t>MARINELAB ENGINEERING d.o.o.</t>
  </si>
  <si>
    <t>SI19664133</t>
  </si>
  <si>
    <t>SPODNJE ŠKOFIJE 54, 6281 ŠKOFIJE, SLOVENIJA</t>
  </si>
  <si>
    <t>Offer number 26/2023 REV01</t>
  </si>
  <si>
    <t>Računi - temeljem ugovornog odnosa - zakup</t>
  </si>
  <si>
    <t>Ugovor o produženom održavanju programskog rješenja 4D Wand broj 012/2021</t>
  </si>
  <si>
    <t>Ugovor o pružanju računovodstvenih usluga</t>
  </si>
  <si>
    <t>02.02.2026.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</si>
  <si>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osobno dostavio prijavu tražbine</t>
    </r>
  </si>
  <si>
    <t>DA
10.000,00 EUR</t>
  </si>
  <si>
    <t>ISTARSKA KREDITNA BANKA UMAG d.d.</t>
  </si>
  <si>
    <t>65723536010</t>
  </si>
  <si>
    <t>ULICA ERNESTA MILOŠA - VIA ERNEST MILOŠ 1, 52470 UMAG-UMAGO</t>
  </si>
  <si>
    <t>Razlučno pravo</t>
  </si>
  <si>
    <t>Ugovor o kreditu br. 9260100027, zaključen 07.11.2022.godine</t>
  </si>
  <si>
    <t>DA
551.236,64 EUR</t>
  </si>
  <si>
    <t>DA
323.110,69 EUR</t>
  </si>
  <si>
    <t>Ugovor o kreditu br. 9260100043, zaključen 24.04.2023.godine</t>
  </si>
  <si>
    <t>DA
969.570,44 EUR</t>
  </si>
  <si>
    <t>Ugovor o izdavanju i korištenju Mastercard business charge kartice, zaključen 13.03.2024.godine</t>
  </si>
  <si>
    <t>DA
8.525,07 EUR</t>
  </si>
  <si>
    <t>Ugovor o transakcijskom računu poslovnog subjekta, zaključen 18.08.2022.godine</t>
  </si>
  <si>
    <t>Ugovor o namjenski oročenom depozitu, broj ugovora 6360000013 zaključen 02.08.2023., aneks Ugovora zaključen 29.05.2024.godine
Sporazum o osiguranju tražbine zalogom novčanog depozita, zaključen 02.08.2023.godine
Aneks br. Ugovora o kreditu broj 9760100063 sa sporazumom o osiguranju tražbine zaključen 29.05.2024.godine</t>
  </si>
  <si>
    <t>Novčana sredstva u iznosu od 150,000,00 EUR</t>
  </si>
  <si>
    <t>Ugovor od 02.05.2025.</t>
  </si>
  <si>
    <t>31.01.2026.</t>
  </si>
  <si>
    <t>Ugovor o kupoprodaji robe</t>
  </si>
  <si>
    <t>MINISTARSTVO POLJOPRIVREDE, ŠUMARSTVA I RIBARSTVA</t>
  </si>
  <si>
    <t>76767369197</t>
  </si>
  <si>
    <t>Ulica grada Vukovara 78, 10000 Zagreb</t>
  </si>
  <si>
    <t>03.02.2026.</t>
  </si>
  <si>
    <t>DA
2.618,49 EUR</t>
  </si>
  <si>
    <t>Obveza temeljem čl.65.Zakona o šumama (NN68/18,115/18,98/19,32/20,145/20,101/23,36/24) naknada za općekorisne funkcije šuma. Za dio tražbine s navedene osnove u iznosu od 2.056,80 EUR-a (glavnica naknade za OFKŠ-2021-2023.godine) uvećano za zakonske zatezne kamate (336,69 EUR) i troškove postupka (225,00 EUR) vodi se ovršni postupak temeljem rješenja o ovrsi na temelju vjerodostojne isprave donesenog 07.11.2025.godine po JB Anđelki Smojver Bašić, jedinstveni identifikator predmeta: 254896-2025, sudski predmet Općinskog suda u Rijeci:posl.br.Ovrv-12004/2025, javnobilježnički predmet:UPP/OS-Ovrv-428/2025</t>
  </si>
  <si>
    <r>
      <rPr>
        <b/>
        <sz val="8"/>
        <rFont val="Arial"/>
        <family val="2"/>
        <charset val="238"/>
      </rPr>
      <t>Prijava tražbine</t>
    </r>
    <r>
      <rPr>
        <sz val="8"/>
        <rFont val="Arial"/>
        <family val="2"/>
        <charset val="238"/>
      </rPr>
      <t xml:space="preserve"> dostavljena osobnom dostavom od strane Županijskog državnog odvjetništva u Rijeci</t>
    </r>
  </si>
  <si>
    <t>04.02.2026.</t>
  </si>
  <si>
    <t>Ugovor o prodaji broj 9169/2020 od 01.06.2020.
Sporazum o reprogramu duga od 14.10.2025.</t>
  </si>
  <si>
    <t>AEKS d.o.o.</t>
  </si>
  <si>
    <t>64811851682</t>
  </si>
  <si>
    <t xml:space="preserve">OMLADINSKA ULICA 45, 10310 IVANIĆ-GRAD </t>
  </si>
  <si>
    <t>R1 Račun br.845/PJ1/1 od 14.11.2025.-pokrenut ovršni postupak dana 19.01.2026. kod Općinskog suda u Rijeci, v.d. JB Martina Kelava posl.br. OVRV-41/2026 UPP/OS-Ovrv-2/2026</t>
  </si>
  <si>
    <t>REPUBLIKA HRVATSKA MINISTARSTVO FINANCIJA</t>
  </si>
  <si>
    <t>18683136487</t>
  </si>
  <si>
    <t>Katančićeva ulica 5, 10000 Zagreb</t>
  </si>
  <si>
    <t>05.02.2026.</t>
  </si>
  <si>
    <t>Porezni dug</t>
  </si>
  <si>
    <t>DA
577.974,41 EUR</t>
  </si>
  <si>
    <t>JADROAGENT d.d.</t>
  </si>
  <si>
    <t>95976200516</t>
  </si>
  <si>
    <t>DA
65.444,66 EUR</t>
  </si>
  <si>
    <t>Pravomoćna i ovršna presuda Trgovačkog suda u Rijeci, posl.br. P-271/2023-13 od 26.02.2024.godine</t>
  </si>
  <si>
    <t>Telefaks narudžba broj: 88696</t>
  </si>
  <si>
    <t>Račun (R1) br. 9-T1-4 od 31.01.2024. izdan temeljem ugovora o ustupanju 4.12.2023.</t>
  </si>
  <si>
    <t>Ugovor o najmu aparata za vodu - coolera 1, kupnji proizvoda iz prodajnog asortimana dobavljača</t>
  </si>
  <si>
    <t>91547293790</t>
  </si>
  <si>
    <t>HRVATSKI ZAVOD ZA ZAPOŠLJAVANJE</t>
  </si>
  <si>
    <t>SAVSKA CESTA 64, 10110 ZAGREB</t>
  </si>
  <si>
    <t>Ugovor o dodjeli Potpore za očuvanje radnih mjesta u djelatnostima pogođenima Koronavirusom (Epidemijska bolest - COVID 19), KLASA: 103-05/20-01/7933, URBROJ: 2170-35-18/7-20- od 09.11.2020. godine</t>
  </si>
  <si>
    <t>Addiko Bank d.d.</t>
  </si>
  <si>
    <t>SLAVONSKA AVENIJA 6, 10000 Zagreb</t>
  </si>
  <si>
    <t>Ugovor o izdavanju i korištenju VISA BUSINESS platne kartice broj 301-2494/2019 od dana 21.10.2019. (prilog 1) i Aneks uz Ugovor o izdavanju i korištenju BUSINESS MASTERCARD REVOLVING kreditne kartice i odobrenju revolving kredita broj 301-2494/2019 od dana 29.09.2021. (prilog 2)</t>
  </si>
  <si>
    <t>DA
50.000,00 HRK/
6.636,14 EUR</t>
  </si>
  <si>
    <t>Ugovor o otvaranju i vođenju transakcijskog računa te obavljanju platnih usluga od dana 26.09.2019. g. (prilog 5)</t>
  </si>
  <si>
    <t>Obračun naknade za e-račun, Obračun naknade za Web e-potpis, Naknada za usluge putem digitalnog certifikata (PKI), Obračun naknade za podatke iz informacijskih sustava u Fini, Obračun naknade za provedbu osnove za plaćanje - prisilna naplata (čl.22.Zakona o provedbi ovrhe na novčanim sredstvima - NN 68/18, 02/20, 46/20,47/20)</t>
  </si>
  <si>
    <t>11.02.2026.</t>
  </si>
  <si>
    <t>Usluga prikupljanja i odvoz komunalnog otpada</t>
  </si>
  <si>
    <r>
      <rPr>
        <b/>
        <sz val="8"/>
        <rFont val="Arial"/>
        <family val="2"/>
        <charset val="238"/>
      </rPr>
      <t xml:space="preserve">Vjerovnik </t>
    </r>
    <r>
      <rPr>
        <sz val="8"/>
        <rFont val="Arial"/>
        <family val="2"/>
        <charset val="238"/>
      </rPr>
      <t>prijavu tražbine dostavio osobnom dostavom</t>
    </r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</si>
  <si>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(Janka Polića Kamova 581a, 51000 Rijeka). 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osobno.</t>
    </r>
  </si>
  <si>
    <t>DA
75.000,00 EUR</t>
  </si>
  <si>
    <t>12.02.2026.</t>
  </si>
  <si>
    <t>Posl. br.: St-9/2026, Trgovački sud u Rijeci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</si>
  <si>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osobno.</t>
    </r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</si>
  <si>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u prijavi tražbine iskazao pogrešan zbroj dospjele tražbine (480,31 EUR)</t>
    </r>
  </si>
  <si>
    <t>Ugovor za osiguranje od odgovornosti brodopopravljača-polica br. 250140400157 (i to dugovanje za 09. i 10.obrok), računi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</si>
  <si>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nije iskazao ukupan iznos dospjele tražbine</t>
    </r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</si>
  <si>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osobnom dostavom. </t>
    </r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naveo napomenu u vezi založnog prava.</t>
    </r>
  </si>
  <si>
    <t>Ugovor INA-UG-DMS-1106829/47289/24 o korištenju INA kartice od 07.10.2024. godine;
Račun br. 145802/IK/1 od 30.11.2025. godine sa Specifikacijom dostavnica-računa INA kartice na prodajnim mjestima INA d.d., Rekapitulacijom količina preuzetih roba i usluga po dostavnicama-računima na prodajnim mjestima INA d.d. u RH te Obračunom za plaćanje;
Račun br. 159886/IK/1 od 31.12.2025. godine sa Specifikacijom dostavnica-računa INA kartice na prodajnim mjestima INA d.d., Rekapitulacijom količina preuzetih roba i usluga po dostavnicama-računima na prodajnim mjestima INA d.d. u RH te Obračunom za plaćanje,
Izvod otvorenih stavki kupca (šifra 10939994) na dan 19.01.2026. godine;
Obračun kamata (proporcionalnom metodom) od 19.01.2026.</t>
  </si>
  <si>
    <t>Ugovor o kreditu br. 9760100063, zaključen 11.10.2023., s aneksima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</si>
  <si>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je prijavu tražbine dostavio putem mail-a</t>
    </r>
  </si>
  <si>
    <t>DA
13.272,28 EUR/
100.000,00 HRK</t>
  </si>
  <si>
    <t>Računi - vjerodostojne isprave; Izvod otvorenih stavaka na dan 26.01.2026.godine</t>
  </si>
  <si>
    <t>ŠKODA OCTAVIA WINNER 1,5 TSI ACT, god. proizvodnje: 2020, broj šasije: TMBAR7NE5L0102647</t>
  </si>
  <si>
    <t>NUVISA TEHNIČNE STORITVE d.o.o.</t>
  </si>
  <si>
    <t>ŠMARSKA CESTA 7C, 6000 KOPER, REP.SLOVENIJA</t>
  </si>
  <si>
    <t>13.02.2026.</t>
  </si>
  <si>
    <t>Ugovor o gradnji broda br.2024RGPCR001 od 22.listopada 2024.god - potraživanje po osnovi povrata plaćenog iznosa za neisporučenu drugu baržu i po osnovi ugovorne kazne zbog zakašnjele isporuke</t>
  </si>
  <si>
    <t>Ugovor, Reversi...</t>
  </si>
  <si>
    <t>Račun R-1 br. 106/1/1 od 16.10.2025. godine</t>
  </si>
  <si>
    <t>DA
39.353,94 EUR</t>
  </si>
  <si>
    <t>26826437822</t>
  </si>
  <si>
    <t>InterOmnia d.o.o.</t>
  </si>
  <si>
    <t>Ugovor o pozajmici od 16.10.2025. godine</t>
  </si>
  <si>
    <t>06928812404</t>
  </si>
  <si>
    <t>BEZJAK IVANA</t>
  </si>
  <si>
    <t>HOSTI 33, 51000 Rijeka</t>
  </si>
  <si>
    <t>Doprinosi na plaću za 2024-2025</t>
  </si>
  <si>
    <t>SUŠANJ DAMIR</t>
  </si>
  <si>
    <t>KURIRSKI PUT 18, 51000 Rijeka</t>
  </si>
  <si>
    <t>DA
2.877,28 EUR</t>
  </si>
  <si>
    <t>Bruto plaća za 12/2025 te doprinosi na plaću za 2024-2026</t>
  </si>
  <si>
    <t>KLOBUČAR VEDRAN</t>
  </si>
  <si>
    <t>MARČELJI 4, 51216        VIŠKOVO</t>
  </si>
  <si>
    <t>Bruto plaća za 12/2025 te doprinosi na plaću za 2024-2026.</t>
  </si>
  <si>
    <t>32165824835</t>
  </si>
  <si>
    <t>GK grupa d.o.o.</t>
  </si>
  <si>
    <t xml:space="preserve">HALLEROVA ALEJA 1, 42000 VARAŽDIN </t>
  </si>
  <si>
    <t>DA
962.766,59 EUR</t>
  </si>
  <si>
    <t>55525855422</t>
  </si>
  <si>
    <r>
      <rPr>
        <b/>
        <sz val="8"/>
        <rFont val="Arial"/>
        <family val="2"/>
        <charset val="238"/>
      </rPr>
      <t>U prijavi tražbine</t>
    </r>
    <r>
      <rPr>
        <sz val="8"/>
        <rFont val="Arial"/>
        <family val="2"/>
        <charset val="238"/>
      </rPr>
      <t xml:space="preserve"> pod OIB-om vjerovnika naznačen OIB punomoćenika vjerovnika</t>
    </r>
  </si>
  <si>
    <t>Ugovor o prodaji i ustupu potraživanja od 9.12.2024. godine, Ugovor o podizvođenju od 11.9.2023., Poziv na otklanjanje nedostataka od 03.10.2025., poziv na ponovno otklanjanje nedostataka od 13.11.2025., Izjava o raskidu ugovora od 2.1.2026. godine</t>
  </si>
  <si>
    <t>DA
1.942,50 EUR</t>
  </si>
  <si>
    <t>DA
62.874,88 EUR</t>
  </si>
  <si>
    <t>118-08-4012-26-54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</si>
  <si>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u prijavi tražbine naveo netpotpun OIB vjerovnika (1403633387)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</si>
</sst>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n&quot;"/>
    <numFmt numFmtId="165" formatCode="#,##0.00\ [$EUR]"/>
  </numFmts>
  <fonts count="8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165" fontId="6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164" fontId="6" fillId="0" borderId="3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165" fontId="6" fillId="0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164" fontId="4" fillId="0" borderId="6" xfId="0" applyNumberFormat="1" applyFont="1" applyFill="1" applyBorder="1" applyAlignment="1">
      <alignment horizontal="right" vertical="center" wrapText="1"/>
    </xf>
    <xf numFmtId="165" fontId="6" fillId="0" borderId="5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165" fontId="6" fillId="0" borderId="3" xfId="0" applyNumberFormat="1" applyFont="1" applyFill="1" applyBorder="1" applyAlignment="1">
      <alignment horizontal="right" vertical="center"/>
    </xf>
    <xf numFmtId="49" fontId="7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zoomScaleNormal="100" workbookViewId="0">
      <selection activeCell="T14" sqref="T14"/>
    </sheetView>
  </sheetViews>
  <sheetFormatPr defaultRowHeight="12.75" x14ac:dyDescent="0.2"/>
  <cols>
    <col min="1" max="1" width="4.28515625" style="1" customWidth="1"/>
    <col min="2" max="2" width="25" style="8" bestFit="1" customWidth="1"/>
    <col min="3" max="3" width="14.5703125" style="8" customWidth="1"/>
    <col min="4" max="4" width="16.5703125" style="10" bestFit="1" customWidth="1"/>
    <col min="5" max="5" width="8.28515625" style="1" customWidth="1"/>
    <col min="6" max="6" width="10" style="1" customWidth="1"/>
    <col min="7" max="7" width="12" style="1" bestFit="1" customWidth="1"/>
    <col min="8" max="8" width="16.28515625" style="1" bestFit="1" customWidth="1"/>
    <col min="9" max="9" width="7.85546875" style="1" customWidth="1"/>
    <col min="10" max="10" width="9.7109375" style="1" customWidth="1"/>
    <col min="11" max="11" width="10" style="1" customWidth="1"/>
    <col min="12" max="12" width="13.7109375" style="1" customWidth="1"/>
    <col min="13" max="13" width="10.28515625" style="1" customWidth="1"/>
    <col min="14" max="14" width="13.7109375" style="1" customWidth="1"/>
    <col min="15" max="15" width="11" style="1" customWidth="1"/>
    <col min="16" max="16" width="12.42578125" style="1" customWidth="1"/>
    <col min="17" max="17" width="11.28515625" style="1" customWidth="1"/>
    <col min="18" max="18" width="33.5703125" style="1" customWidth="1"/>
    <col min="19" max="19" width="13" style="1" customWidth="1"/>
    <col min="20" max="20" width="12.7109375" style="1" customWidth="1"/>
  </cols>
  <sheetData>
    <row r="1" spans="1:20" s="4" customFormat="1" ht="12" x14ac:dyDescent="0.2">
      <c r="A1" s="12" t="s">
        <v>0</v>
      </c>
      <c r="B1" s="12"/>
      <c r="C1" s="12"/>
      <c r="D1" s="15" t="s">
        <v>1</v>
      </c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s="4" customFormat="1" ht="11.25" x14ac:dyDescent="0.2">
      <c r="A2" s="12" t="s">
        <v>2</v>
      </c>
      <c r="B2" s="12"/>
      <c r="C2" s="12"/>
      <c r="D2" s="22" t="s">
        <v>335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s="4" customFormat="1" ht="11.25" x14ac:dyDescent="0.2">
      <c r="A3" s="12" t="s">
        <v>21</v>
      </c>
      <c r="B3" s="12" t="s">
        <v>3</v>
      </c>
      <c r="C3" s="12"/>
      <c r="D3" s="13" t="s">
        <v>33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s="4" customFormat="1" ht="11.25" x14ac:dyDescent="0.2">
      <c r="A4" s="12" t="s">
        <v>22</v>
      </c>
      <c r="B4" s="12"/>
      <c r="C4" s="12"/>
      <c r="D4" s="23" t="s">
        <v>484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s="4" customFormat="1" ht="11.25" x14ac:dyDescent="0.2">
      <c r="A5" s="12" t="s">
        <v>4</v>
      </c>
      <c r="B5" s="12"/>
      <c r="C5" s="12"/>
      <c r="D5" s="13" t="s">
        <v>32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s="4" customFormat="1" ht="11.25" x14ac:dyDescent="0.2">
      <c r="A6" s="12" t="s">
        <v>5</v>
      </c>
      <c r="B6" s="12"/>
      <c r="C6" s="12"/>
      <c r="D6" s="13" t="s">
        <v>34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4" customFormat="1" ht="11.25" x14ac:dyDescent="0.2">
      <c r="A7" s="12" t="s">
        <v>6</v>
      </c>
      <c r="B7" s="12" t="s">
        <v>3</v>
      </c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0" s="4" customFormat="1" ht="11.25" x14ac:dyDescent="0.2">
      <c r="A8" s="12" t="s">
        <v>7</v>
      </c>
      <c r="B8" s="12"/>
      <c r="C8" s="12"/>
      <c r="D8" s="13" t="s">
        <v>35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0" s="4" customFormat="1" ht="11.25" x14ac:dyDescent="0.2">
      <c r="A9" s="12" t="s">
        <v>8</v>
      </c>
      <c r="B9" s="12"/>
      <c r="C9" s="12"/>
      <c r="D9" s="14" t="s">
        <v>36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s="4" customFormat="1" ht="11.25" x14ac:dyDescent="0.2">
      <c r="A10" s="12" t="s">
        <v>9</v>
      </c>
      <c r="B10" s="12"/>
      <c r="C10" s="12"/>
      <c r="D10" s="13" t="s">
        <v>37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0" s="4" customFormat="1" ht="11.25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11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22.5" x14ac:dyDescent="0.2">
      <c r="A13" s="21">
        <v>1</v>
      </c>
      <c r="B13" s="20" t="s">
        <v>39</v>
      </c>
      <c r="C13" s="24" t="s">
        <v>38</v>
      </c>
      <c r="D13" s="20" t="s">
        <v>40</v>
      </c>
      <c r="E13" s="16" t="s">
        <v>332</v>
      </c>
      <c r="F13" s="21" t="s">
        <v>41</v>
      </c>
      <c r="G13" s="25"/>
      <c r="H13" s="26">
        <v>99581.23</v>
      </c>
      <c r="I13" s="17" t="s">
        <v>41</v>
      </c>
      <c r="J13" s="17" t="s">
        <v>367</v>
      </c>
      <c r="K13" s="18"/>
      <c r="L13" s="19">
        <f>N13+P13</f>
        <v>109492.73999999999</v>
      </c>
      <c r="M13" s="18"/>
      <c r="N13" s="19">
        <f>94287.48+3205.26</f>
        <v>97492.739999999991</v>
      </c>
      <c r="O13" s="18"/>
      <c r="P13" s="19">
        <v>12000</v>
      </c>
      <c r="Q13" s="21"/>
      <c r="R13" s="20" t="s">
        <v>377</v>
      </c>
      <c r="S13" s="17"/>
      <c r="T13" s="27"/>
    </row>
    <row r="14" spans="1:20" ht="78.75" x14ac:dyDescent="0.2">
      <c r="A14" s="28">
        <v>2</v>
      </c>
      <c r="B14" s="29" t="s">
        <v>430</v>
      </c>
      <c r="C14" s="30">
        <v>14036333877</v>
      </c>
      <c r="D14" s="31" t="s">
        <v>431</v>
      </c>
      <c r="E14" s="31" t="s">
        <v>332</v>
      </c>
      <c r="F14" s="30" t="s">
        <v>344</v>
      </c>
      <c r="G14" s="32"/>
      <c r="H14" s="33"/>
      <c r="I14" s="34" t="s">
        <v>41</v>
      </c>
      <c r="J14" s="34" t="s">
        <v>407</v>
      </c>
      <c r="K14" s="18"/>
      <c r="L14" s="35">
        <f>N14+P14+N15</f>
        <v>1151.3900000000001</v>
      </c>
      <c r="M14" s="18"/>
      <c r="N14" s="19">
        <f>144.58+27.69+14</f>
        <v>186.27</v>
      </c>
      <c r="O14" s="18"/>
      <c r="P14" s="19">
        <v>869.12</v>
      </c>
      <c r="Q14" s="21" t="s">
        <v>433</v>
      </c>
      <c r="R14" s="20" t="s">
        <v>432</v>
      </c>
      <c r="S14" s="17"/>
      <c r="T14" s="16" t="s">
        <v>485</v>
      </c>
    </row>
    <row r="15" spans="1:20" ht="33.75" x14ac:dyDescent="0.2">
      <c r="A15" s="36"/>
      <c r="B15" s="37"/>
      <c r="C15" s="38"/>
      <c r="D15" s="39"/>
      <c r="E15" s="39"/>
      <c r="F15" s="38"/>
      <c r="G15" s="40"/>
      <c r="H15" s="41"/>
      <c r="I15" s="42"/>
      <c r="J15" s="42"/>
      <c r="K15" s="18"/>
      <c r="L15" s="43"/>
      <c r="M15" s="18"/>
      <c r="N15" s="19">
        <v>96</v>
      </c>
      <c r="O15" s="18"/>
      <c r="P15" s="19"/>
      <c r="Q15" s="21"/>
      <c r="R15" s="20" t="s">
        <v>434</v>
      </c>
      <c r="S15" s="17"/>
      <c r="T15" s="16"/>
    </row>
    <row r="16" spans="1:20" s="3" customFormat="1" ht="22.5" x14ac:dyDescent="0.2">
      <c r="A16" s="21">
        <v>3</v>
      </c>
      <c r="B16" s="44" t="s">
        <v>46</v>
      </c>
      <c r="C16" s="45">
        <v>3004159051</v>
      </c>
      <c r="D16" s="44" t="s">
        <v>42</v>
      </c>
      <c r="E16" s="46"/>
      <c r="F16" s="45" t="s">
        <v>41</v>
      </c>
      <c r="G16" s="47"/>
      <c r="H16" s="26">
        <v>207.27</v>
      </c>
      <c r="I16" s="17"/>
      <c r="J16" s="17"/>
      <c r="K16" s="18"/>
      <c r="L16" s="19"/>
      <c r="M16" s="18"/>
      <c r="N16" s="19"/>
      <c r="O16" s="18"/>
      <c r="P16" s="19"/>
      <c r="Q16" s="21"/>
      <c r="R16" s="20"/>
      <c r="S16" s="17"/>
      <c r="T16" s="27"/>
    </row>
    <row r="17" spans="1:20" s="3" customFormat="1" ht="56.25" x14ac:dyDescent="0.2">
      <c r="A17" s="21">
        <v>4</v>
      </c>
      <c r="B17" s="20" t="s">
        <v>409</v>
      </c>
      <c r="C17" s="24" t="s">
        <v>410</v>
      </c>
      <c r="D17" s="20" t="s">
        <v>411</v>
      </c>
      <c r="E17" s="16" t="s">
        <v>332</v>
      </c>
      <c r="F17" s="21" t="s">
        <v>344</v>
      </c>
      <c r="G17" s="25"/>
      <c r="H17" s="26"/>
      <c r="I17" s="17" t="s">
        <v>41</v>
      </c>
      <c r="J17" s="17" t="s">
        <v>403</v>
      </c>
      <c r="K17" s="18"/>
      <c r="L17" s="19">
        <f>N17+P17</f>
        <v>140885.78</v>
      </c>
      <c r="M17" s="18"/>
      <c r="N17" s="19">
        <f>69343.75+1099.14</f>
        <v>70442.89</v>
      </c>
      <c r="O17" s="18"/>
      <c r="P17" s="19">
        <v>70442.89</v>
      </c>
      <c r="Q17" s="17"/>
      <c r="R17" s="48" t="s">
        <v>412</v>
      </c>
      <c r="S17" s="17"/>
      <c r="T17" s="16" t="s">
        <v>446</v>
      </c>
    </row>
    <row r="18" spans="1:20" s="3" customFormat="1" ht="33.75" x14ac:dyDescent="0.2">
      <c r="A18" s="21">
        <v>5</v>
      </c>
      <c r="B18" s="20" t="s">
        <v>44</v>
      </c>
      <c r="C18" s="24" t="s">
        <v>43</v>
      </c>
      <c r="D18" s="20" t="s">
        <v>45</v>
      </c>
      <c r="E18" s="16"/>
      <c r="F18" s="21" t="s">
        <v>41</v>
      </c>
      <c r="G18" s="25"/>
      <c r="H18" s="49">
        <v>19664.580000000002</v>
      </c>
      <c r="I18" s="17"/>
      <c r="J18" s="17"/>
      <c r="K18" s="18"/>
      <c r="L18" s="19"/>
      <c r="M18" s="18"/>
      <c r="N18" s="19"/>
      <c r="O18" s="18"/>
      <c r="P18" s="19"/>
      <c r="Q18" s="21"/>
      <c r="R18" s="20"/>
      <c r="S18" s="17"/>
      <c r="T18" s="16"/>
    </row>
    <row r="19" spans="1:20" s="3" customFormat="1" ht="22.5" x14ac:dyDescent="0.2">
      <c r="A19" s="21">
        <v>6</v>
      </c>
      <c r="B19" s="20" t="s">
        <v>48</v>
      </c>
      <c r="C19" s="24" t="s">
        <v>47</v>
      </c>
      <c r="D19" s="20" t="s">
        <v>49</v>
      </c>
      <c r="E19" s="16"/>
      <c r="F19" s="21" t="s">
        <v>41</v>
      </c>
      <c r="G19" s="25"/>
      <c r="H19" s="49">
        <v>1583.06</v>
      </c>
      <c r="I19" s="17"/>
      <c r="J19" s="17"/>
      <c r="K19" s="18"/>
      <c r="L19" s="19"/>
      <c r="M19" s="18"/>
      <c r="N19" s="19"/>
      <c r="O19" s="18"/>
      <c r="P19" s="19"/>
      <c r="Q19" s="21"/>
      <c r="R19" s="20"/>
      <c r="S19" s="17"/>
      <c r="T19" s="16"/>
    </row>
    <row r="20" spans="1:20" s="3" customFormat="1" ht="22.5" x14ac:dyDescent="0.2">
      <c r="A20" s="21">
        <v>7</v>
      </c>
      <c r="B20" s="20" t="s">
        <v>51</v>
      </c>
      <c r="C20" s="24" t="s">
        <v>50</v>
      </c>
      <c r="D20" s="20" t="s">
        <v>52</v>
      </c>
      <c r="E20" s="16"/>
      <c r="F20" s="21" t="s">
        <v>41</v>
      </c>
      <c r="G20" s="25"/>
      <c r="H20" s="49">
        <v>625</v>
      </c>
      <c r="I20" s="17"/>
      <c r="J20" s="17"/>
      <c r="K20" s="18"/>
      <c r="L20" s="19"/>
      <c r="M20" s="18"/>
      <c r="N20" s="19"/>
      <c r="O20" s="18"/>
      <c r="P20" s="19"/>
      <c r="Q20" s="17"/>
      <c r="R20" s="20"/>
      <c r="S20" s="17"/>
      <c r="T20" s="16"/>
    </row>
    <row r="21" spans="1:20" s="3" customFormat="1" ht="78.75" x14ac:dyDescent="0.2">
      <c r="A21" s="21">
        <v>8</v>
      </c>
      <c r="B21" s="48" t="s">
        <v>54</v>
      </c>
      <c r="C21" s="24" t="s">
        <v>53</v>
      </c>
      <c r="D21" s="48" t="s">
        <v>55</v>
      </c>
      <c r="E21" s="16" t="s">
        <v>332</v>
      </c>
      <c r="F21" s="21" t="s">
        <v>41</v>
      </c>
      <c r="G21" s="25"/>
      <c r="H21" s="49">
        <v>3362.5</v>
      </c>
      <c r="I21" s="17" t="s">
        <v>41</v>
      </c>
      <c r="J21" s="17" t="s">
        <v>407</v>
      </c>
      <c r="K21" s="18"/>
      <c r="L21" s="19">
        <f>N21+P21</f>
        <v>3362.5</v>
      </c>
      <c r="M21" s="18"/>
      <c r="N21" s="19">
        <v>3362.5</v>
      </c>
      <c r="O21" s="18"/>
      <c r="P21" s="19"/>
      <c r="Q21" s="21"/>
      <c r="R21" s="48" t="s">
        <v>424</v>
      </c>
      <c r="S21" s="17"/>
      <c r="T21" s="16" t="s">
        <v>305</v>
      </c>
    </row>
    <row r="22" spans="1:20" s="3" customFormat="1" ht="22.5" x14ac:dyDescent="0.2">
      <c r="A22" s="21">
        <v>9</v>
      </c>
      <c r="B22" s="20" t="s">
        <v>58</v>
      </c>
      <c r="C22" s="24" t="s">
        <v>56</v>
      </c>
      <c r="D22" s="20" t="s">
        <v>57</v>
      </c>
      <c r="E22" s="16"/>
      <c r="F22" s="21" t="s">
        <v>41</v>
      </c>
      <c r="G22" s="25"/>
      <c r="H22" s="49">
        <v>640.04999999999995</v>
      </c>
      <c r="I22" s="17"/>
      <c r="J22" s="17"/>
      <c r="K22" s="18"/>
      <c r="L22" s="19"/>
      <c r="M22" s="18"/>
      <c r="N22" s="19"/>
      <c r="O22" s="18"/>
      <c r="P22" s="19"/>
      <c r="Q22" s="17"/>
      <c r="R22" s="50"/>
      <c r="S22" s="17"/>
      <c r="T22" s="16"/>
    </row>
    <row r="23" spans="1:20" s="3" customFormat="1" ht="22.5" x14ac:dyDescent="0.2">
      <c r="A23" s="21">
        <v>10</v>
      </c>
      <c r="B23" s="20" t="s">
        <v>465</v>
      </c>
      <c r="C23" s="24" t="s">
        <v>464</v>
      </c>
      <c r="D23" s="20" t="s">
        <v>466</v>
      </c>
      <c r="E23" s="16" t="s">
        <v>332</v>
      </c>
      <c r="F23" s="21" t="s">
        <v>344</v>
      </c>
      <c r="G23" s="25"/>
      <c r="H23" s="49"/>
      <c r="I23" s="17" t="s">
        <v>41</v>
      </c>
      <c r="J23" s="17" t="s">
        <v>456</v>
      </c>
      <c r="K23" s="18"/>
      <c r="L23" s="19"/>
      <c r="M23" s="18"/>
      <c r="N23" s="19">
        <v>9961.5400000000009</v>
      </c>
      <c r="O23" s="18"/>
      <c r="P23" s="19"/>
      <c r="Q23" s="17"/>
      <c r="R23" s="50" t="s">
        <v>467</v>
      </c>
      <c r="S23" s="17"/>
      <c r="T23" s="16"/>
    </row>
    <row r="24" spans="1:20" ht="22.5" x14ac:dyDescent="0.2">
      <c r="A24" s="21">
        <v>11</v>
      </c>
      <c r="B24" s="20" t="s">
        <v>60</v>
      </c>
      <c r="C24" s="24" t="s">
        <v>59</v>
      </c>
      <c r="D24" s="20" t="s">
        <v>61</v>
      </c>
      <c r="E24" s="16"/>
      <c r="F24" s="21" t="s">
        <v>41</v>
      </c>
      <c r="G24" s="25"/>
      <c r="H24" s="49">
        <v>4395.43</v>
      </c>
      <c r="I24" s="17"/>
      <c r="J24" s="17"/>
      <c r="K24" s="18"/>
      <c r="L24" s="19"/>
      <c r="M24" s="18"/>
      <c r="N24" s="19"/>
      <c r="O24" s="18"/>
      <c r="P24" s="19"/>
      <c r="Q24" s="51"/>
      <c r="R24" s="20"/>
      <c r="S24" s="17"/>
      <c r="T24" s="16"/>
    </row>
    <row r="25" spans="1:20" ht="67.5" x14ac:dyDescent="0.2">
      <c r="A25" s="21">
        <v>12</v>
      </c>
      <c r="B25" s="20" t="s">
        <v>314</v>
      </c>
      <c r="C25" s="24" t="s">
        <v>313</v>
      </c>
      <c r="D25" s="20" t="s">
        <v>315</v>
      </c>
      <c r="E25" s="16" t="s">
        <v>332</v>
      </c>
      <c r="F25" s="21" t="s">
        <v>41</v>
      </c>
      <c r="G25" s="25"/>
      <c r="H25" s="49">
        <v>9356.02</v>
      </c>
      <c r="I25" s="17" t="s">
        <v>41</v>
      </c>
      <c r="J25" s="17" t="s">
        <v>367</v>
      </c>
      <c r="K25" s="18"/>
      <c r="L25" s="19">
        <f>N25+P25</f>
        <v>19583.900000000001</v>
      </c>
      <c r="M25" s="18"/>
      <c r="N25" s="19">
        <f>9361.87+430.08</f>
        <v>9791.9500000000007</v>
      </c>
      <c r="O25" s="18"/>
      <c r="P25" s="19">
        <v>9791.9500000000007</v>
      </c>
      <c r="Q25" s="51"/>
      <c r="R25" s="20"/>
      <c r="S25" s="17"/>
      <c r="T25" s="16" t="s">
        <v>350</v>
      </c>
    </row>
    <row r="26" spans="1:20" ht="22.5" x14ac:dyDescent="0.2">
      <c r="A26" s="21">
        <v>13</v>
      </c>
      <c r="B26" s="20" t="s">
        <v>63</v>
      </c>
      <c r="C26" s="24" t="s">
        <v>62</v>
      </c>
      <c r="D26" s="20" t="s">
        <v>64</v>
      </c>
      <c r="E26" s="16"/>
      <c r="F26" s="21" t="s">
        <v>41</v>
      </c>
      <c r="G26" s="25"/>
      <c r="H26" s="49">
        <v>103.24</v>
      </c>
      <c r="I26" s="17"/>
      <c r="J26" s="17"/>
      <c r="K26" s="18"/>
      <c r="L26" s="19"/>
      <c r="M26" s="18"/>
      <c r="N26" s="19"/>
      <c r="O26" s="18"/>
      <c r="P26" s="19"/>
      <c r="Q26" s="21"/>
      <c r="R26" s="50"/>
      <c r="S26" s="17"/>
      <c r="T26" s="16"/>
    </row>
    <row r="27" spans="1:20" ht="22.5" x14ac:dyDescent="0.2">
      <c r="A27" s="21">
        <v>14</v>
      </c>
      <c r="B27" s="20" t="s">
        <v>66</v>
      </c>
      <c r="C27" s="24" t="s">
        <v>65</v>
      </c>
      <c r="D27" s="20" t="s">
        <v>67</v>
      </c>
      <c r="E27" s="16" t="s">
        <v>332</v>
      </c>
      <c r="F27" s="21" t="s">
        <v>41</v>
      </c>
      <c r="G27" s="25"/>
      <c r="H27" s="49">
        <v>852.66</v>
      </c>
      <c r="I27" s="17" t="s">
        <v>41</v>
      </c>
      <c r="J27" s="17" t="s">
        <v>367</v>
      </c>
      <c r="K27" s="18"/>
      <c r="L27" s="19">
        <f>N27+P27</f>
        <v>1705.32</v>
      </c>
      <c r="M27" s="18"/>
      <c r="N27" s="19">
        <v>852.66</v>
      </c>
      <c r="O27" s="18"/>
      <c r="P27" s="19">
        <v>852.66</v>
      </c>
      <c r="Q27" s="17"/>
      <c r="R27" s="20" t="s">
        <v>378</v>
      </c>
      <c r="S27" s="17"/>
      <c r="T27" s="16"/>
    </row>
    <row r="28" spans="1:20" ht="22.5" x14ac:dyDescent="0.2">
      <c r="A28" s="21">
        <v>15</v>
      </c>
      <c r="B28" s="48" t="s">
        <v>279</v>
      </c>
      <c r="C28" s="21" t="s">
        <v>280</v>
      </c>
      <c r="D28" s="48" t="s">
        <v>281</v>
      </c>
      <c r="E28" s="16"/>
      <c r="F28" s="21" t="s">
        <v>41</v>
      </c>
      <c r="G28" s="25"/>
      <c r="H28" s="49">
        <v>917.03</v>
      </c>
      <c r="I28" s="17"/>
      <c r="J28" s="17"/>
      <c r="K28" s="18"/>
      <c r="L28" s="19"/>
      <c r="M28" s="18"/>
      <c r="N28" s="19"/>
      <c r="O28" s="18"/>
      <c r="P28" s="19"/>
      <c r="Q28" s="21"/>
      <c r="R28" s="48"/>
      <c r="S28" s="17"/>
      <c r="T28" s="16"/>
    </row>
    <row r="29" spans="1:20" ht="22.5" x14ac:dyDescent="0.2">
      <c r="A29" s="21">
        <v>16</v>
      </c>
      <c r="B29" s="20" t="s">
        <v>70</v>
      </c>
      <c r="C29" s="24" t="s">
        <v>68</v>
      </c>
      <c r="D29" s="20" t="s">
        <v>69</v>
      </c>
      <c r="E29" s="16"/>
      <c r="F29" s="21" t="s">
        <v>41</v>
      </c>
      <c r="G29" s="25"/>
      <c r="H29" s="49">
        <v>911.26</v>
      </c>
      <c r="I29" s="17"/>
      <c r="J29" s="17"/>
      <c r="K29" s="18"/>
      <c r="L29" s="19"/>
      <c r="M29" s="18"/>
      <c r="N29" s="19"/>
      <c r="O29" s="18"/>
      <c r="P29" s="19"/>
      <c r="Q29" s="17"/>
      <c r="R29" s="50"/>
      <c r="S29" s="17"/>
      <c r="T29" s="16"/>
    </row>
    <row r="30" spans="1:20" ht="22.5" x14ac:dyDescent="0.2">
      <c r="A30" s="21">
        <v>17</v>
      </c>
      <c r="B30" s="20" t="s">
        <v>282</v>
      </c>
      <c r="C30" s="24" t="s">
        <v>283</v>
      </c>
      <c r="D30" s="20" t="s">
        <v>284</v>
      </c>
      <c r="E30" s="16"/>
      <c r="F30" s="21" t="s">
        <v>41</v>
      </c>
      <c r="G30" s="25"/>
      <c r="H30" s="49">
        <v>909.4</v>
      </c>
      <c r="I30" s="17"/>
      <c r="J30" s="17"/>
      <c r="K30" s="18"/>
      <c r="L30" s="19"/>
      <c r="M30" s="18"/>
      <c r="N30" s="19"/>
      <c r="O30" s="18"/>
      <c r="P30" s="19"/>
      <c r="Q30" s="17"/>
      <c r="R30" s="50"/>
      <c r="S30" s="17"/>
      <c r="T30" s="16"/>
    </row>
    <row r="31" spans="1:20" ht="90" x14ac:dyDescent="0.2">
      <c r="A31" s="21">
        <v>18</v>
      </c>
      <c r="B31" s="48" t="s">
        <v>72</v>
      </c>
      <c r="C31" s="24" t="s">
        <v>71</v>
      </c>
      <c r="D31" s="48" t="s">
        <v>73</v>
      </c>
      <c r="E31" s="16"/>
      <c r="F31" s="21" t="s">
        <v>41</v>
      </c>
      <c r="G31" s="25"/>
      <c r="H31" s="49">
        <v>198.25</v>
      </c>
      <c r="I31" s="17"/>
      <c r="J31" s="17"/>
      <c r="K31" s="18"/>
      <c r="L31" s="19"/>
      <c r="M31" s="18"/>
      <c r="N31" s="19"/>
      <c r="O31" s="18"/>
      <c r="P31" s="19"/>
      <c r="Q31" s="21"/>
      <c r="R31" s="48"/>
      <c r="S31" s="17"/>
      <c r="T31" s="16" t="s">
        <v>306</v>
      </c>
    </row>
    <row r="32" spans="1:20" ht="33.75" x14ac:dyDescent="0.2">
      <c r="A32" s="21">
        <v>19</v>
      </c>
      <c r="B32" s="20" t="s">
        <v>75</v>
      </c>
      <c r="C32" s="24" t="s">
        <v>74</v>
      </c>
      <c r="D32" s="20" t="s">
        <v>76</v>
      </c>
      <c r="E32" s="16" t="s">
        <v>332</v>
      </c>
      <c r="F32" s="21" t="s">
        <v>41</v>
      </c>
      <c r="G32" s="25"/>
      <c r="H32" s="49">
        <v>4766.37</v>
      </c>
      <c r="I32" s="17" t="s">
        <v>41</v>
      </c>
      <c r="J32" s="17" t="s">
        <v>407</v>
      </c>
      <c r="K32" s="18"/>
      <c r="L32" s="19">
        <f>N32+P32</f>
        <v>1426.79</v>
      </c>
      <c r="M32" s="18"/>
      <c r="N32" s="19">
        <f>1278.12+148.67</f>
        <v>1426.79</v>
      </c>
      <c r="O32" s="18"/>
      <c r="P32" s="19"/>
      <c r="Q32" s="21"/>
      <c r="R32" s="48" t="s">
        <v>445</v>
      </c>
      <c r="S32" s="17"/>
      <c r="T32" s="16"/>
    </row>
    <row r="33" spans="1:20" ht="22.5" x14ac:dyDescent="0.2">
      <c r="A33" s="21">
        <v>20</v>
      </c>
      <c r="B33" s="20" t="s">
        <v>317</v>
      </c>
      <c r="C33" s="24" t="s">
        <v>316</v>
      </c>
      <c r="D33" s="20" t="s">
        <v>318</v>
      </c>
      <c r="E33" s="16"/>
      <c r="F33" s="21" t="s">
        <v>41</v>
      </c>
      <c r="G33" s="25"/>
      <c r="H33" s="49">
        <v>1644.24</v>
      </c>
      <c r="I33" s="17"/>
      <c r="J33" s="17"/>
      <c r="K33" s="18"/>
      <c r="L33" s="19"/>
      <c r="M33" s="18"/>
      <c r="N33" s="19"/>
      <c r="O33" s="18"/>
      <c r="P33" s="19"/>
      <c r="Q33" s="17"/>
      <c r="R33" s="50"/>
      <c r="S33" s="17"/>
      <c r="T33" s="16"/>
    </row>
    <row r="34" spans="1:20" ht="22.5" x14ac:dyDescent="0.2">
      <c r="A34" s="21">
        <v>21</v>
      </c>
      <c r="B34" s="20" t="s">
        <v>78</v>
      </c>
      <c r="C34" s="24" t="s">
        <v>77</v>
      </c>
      <c r="D34" s="20" t="s">
        <v>79</v>
      </c>
      <c r="E34" s="16"/>
      <c r="F34" s="21" t="s">
        <v>41</v>
      </c>
      <c r="G34" s="25"/>
      <c r="H34" s="49">
        <v>4537.5</v>
      </c>
      <c r="I34" s="17"/>
      <c r="J34" s="17"/>
      <c r="K34" s="18"/>
      <c r="L34" s="19"/>
      <c r="M34" s="18"/>
      <c r="N34" s="19"/>
      <c r="O34" s="18"/>
      <c r="P34" s="19"/>
      <c r="Q34" s="17"/>
      <c r="R34" s="50"/>
      <c r="S34" s="17"/>
      <c r="T34" s="16"/>
    </row>
    <row r="35" spans="1:20" ht="90" x14ac:dyDescent="0.2">
      <c r="A35" s="21">
        <v>22</v>
      </c>
      <c r="B35" s="20" t="s">
        <v>81</v>
      </c>
      <c r="C35" s="24" t="s">
        <v>80</v>
      </c>
      <c r="D35" s="20" t="s">
        <v>82</v>
      </c>
      <c r="E35" s="16"/>
      <c r="F35" s="21" t="s">
        <v>41</v>
      </c>
      <c r="G35" s="25"/>
      <c r="H35" s="49">
        <v>45.95</v>
      </c>
      <c r="I35" s="17"/>
      <c r="J35" s="17"/>
      <c r="K35" s="18"/>
      <c r="L35" s="19"/>
      <c r="M35" s="18"/>
      <c r="N35" s="19"/>
      <c r="O35" s="18"/>
      <c r="P35" s="19"/>
      <c r="Q35" s="17"/>
      <c r="R35" s="20"/>
      <c r="S35" s="17"/>
      <c r="T35" s="16" t="s">
        <v>307</v>
      </c>
    </row>
    <row r="36" spans="1:20" ht="22.5" x14ac:dyDescent="0.2">
      <c r="A36" s="21">
        <v>23</v>
      </c>
      <c r="B36" s="20" t="s">
        <v>84</v>
      </c>
      <c r="C36" s="24" t="s">
        <v>83</v>
      </c>
      <c r="D36" s="20" t="s">
        <v>85</v>
      </c>
      <c r="E36" s="16"/>
      <c r="F36" s="21" t="s">
        <v>41</v>
      </c>
      <c r="G36" s="25"/>
      <c r="H36" s="49">
        <v>48250</v>
      </c>
      <c r="I36" s="17"/>
      <c r="J36" s="17"/>
      <c r="K36" s="18"/>
      <c r="L36" s="19"/>
      <c r="M36" s="18"/>
      <c r="N36" s="19"/>
      <c r="O36" s="18"/>
      <c r="P36" s="19"/>
      <c r="Q36" s="21"/>
      <c r="R36" s="20"/>
      <c r="S36" s="17"/>
      <c r="T36" s="16"/>
    </row>
    <row r="37" spans="1:20" ht="45" x14ac:dyDescent="0.2">
      <c r="A37" s="21">
        <v>24</v>
      </c>
      <c r="B37" s="20" t="s">
        <v>220</v>
      </c>
      <c r="C37" s="24" t="s">
        <v>218</v>
      </c>
      <c r="D37" s="20" t="s">
        <v>219</v>
      </c>
      <c r="E37" s="16" t="s">
        <v>332</v>
      </c>
      <c r="F37" s="21" t="s">
        <v>41</v>
      </c>
      <c r="G37" s="25"/>
      <c r="H37" s="26">
        <v>1617.76</v>
      </c>
      <c r="I37" s="17" t="s">
        <v>41</v>
      </c>
      <c r="J37" s="17" t="s">
        <v>441</v>
      </c>
      <c r="K37" s="18"/>
      <c r="L37" s="19">
        <f>N37+P37</f>
        <v>3235.52</v>
      </c>
      <c r="M37" s="18"/>
      <c r="N37" s="19">
        <v>1617.76</v>
      </c>
      <c r="O37" s="18"/>
      <c r="P37" s="19">
        <v>1617.76</v>
      </c>
      <c r="Q37" s="21"/>
      <c r="R37" s="50" t="s">
        <v>442</v>
      </c>
      <c r="S37" s="17"/>
      <c r="T37" s="16" t="s">
        <v>443</v>
      </c>
    </row>
    <row r="38" spans="1:20" ht="112.5" x14ac:dyDescent="0.2">
      <c r="A38" s="21">
        <v>25</v>
      </c>
      <c r="B38" s="48" t="s">
        <v>87</v>
      </c>
      <c r="C38" s="24" t="s">
        <v>86</v>
      </c>
      <c r="D38" s="48" t="s">
        <v>88</v>
      </c>
      <c r="E38" s="16"/>
      <c r="F38" s="21" t="s">
        <v>41</v>
      </c>
      <c r="G38" s="25"/>
      <c r="H38" s="49">
        <v>87.4</v>
      </c>
      <c r="I38" s="17"/>
      <c r="J38" s="17"/>
      <c r="K38" s="18"/>
      <c r="L38" s="19"/>
      <c r="M38" s="18"/>
      <c r="N38" s="19"/>
      <c r="O38" s="18"/>
      <c r="P38" s="19"/>
      <c r="Q38" s="21"/>
      <c r="R38" s="48"/>
      <c r="S38" s="17"/>
      <c r="T38" s="16" t="s">
        <v>312</v>
      </c>
    </row>
    <row r="39" spans="1:20" ht="22.5" x14ac:dyDescent="0.2">
      <c r="A39" s="21">
        <v>26</v>
      </c>
      <c r="B39" s="48" t="s">
        <v>90</v>
      </c>
      <c r="C39" s="24" t="s">
        <v>89</v>
      </c>
      <c r="D39" s="48" t="s">
        <v>91</v>
      </c>
      <c r="E39" s="16"/>
      <c r="F39" s="21" t="s">
        <v>41</v>
      </c>
      <c r="G39" s="25"/>
      <c r="H39" s="49">
        <v>236</v>
      </c>
      <c r="I39" s="17"/>
      <c r="J39" s="17"/>
      <c r="K39" s="18"/>
      <c r="L39" s="19"/>
      <c r="M39" s="18"/>
      <c r="N39" s="19"/>
      <c r="O39" s="18"/>
      <c r="P39" s="19"/>
      <c r="Q39" s="21"/>
      <c r="R39" s="48"/>
      <c r="S39" s="17"/>
      <c r="T39" s="16"/>
    </row>
    <row r="40" spans="1:20" ht="22.5" x14ac:dyDescent="0.2">
      <c r="A40" s="21">
        <v>27</v>
      </c>
      <c r="B40" s="20" t="s">
        <v>93</v>
      </c>
      <c r="C40" s="24" t="s">
        <v>92</v>
      </c>
      <c r="D40" s="20" t="s">
        <v>94</v>
      </c>
      <c r="E40" s="16"/>
      <c r="F40" s="21" t="s">
        <v>41</v>
      </c>
      <c r="G40" s="25"/>
      <c r="H40" s="49">
        <v>327.66000000000003</v>
      </c>
      <c r="I40" s="17"/>
      <c r="J40" s="17"/>
      <c r="K40" s="18"/>
      <c r="L40" s="19"/>
      <c r="M40" s="18"/>
      <c r="N40" s="19"/>
      <c r="O40" s="18"/>
      <c r="P40" s="19"/>
      <c r="Q40" s="21"/>
      <c r="R40" s="20"/>
      <c r="S40" s="17"/>
      <c r="T40" s="16"/>
    </row>
    <row r="41" spans="1:20" ht="33.75" x14ac:dyDescent="0.2">
      <c r="A41" s="21">
        <v>28</v>
      </c>
      <c r="B41" s="48" t="s">
        <v>95</v>
      </c>
      <c r="C41" s="21">
        <v>63606595933</v>
      </c>
      <c r="D41" s="48" t="s">
        <v>96</v>
      </c>
      <c r="E41" s="16"/>
      <c r="F41" s="21" t="s">
        <v>41</v>
      </c>
      <c r="G41" s="25"/>
      <c r="H41" s="49">
        <v>4466.75</v>
      </c>
      <c r="I41" s="17"/>
      <c r="J41" s="17"/>
      <c r="K41" s="18"/>
      <c r="L41" s="19"/>
      <c r="M41" s="18"/>
      <c r="N41" s="19"/>
      <c r="O41" s="18"/>
      <c r="P41" s="19"/>
      <c r="Q41" s="21"/>
      <c r="R41" s="20"/>
      <c r="S41" s="17"/>
      <c r="T41" s="16"/>
    </row>
    <row r="42" spans="1:20" ht="22.5" x14ac:dyDescent="0.2">
      <c r="A42" s="21">
        <v>29</v>
      </c>
      <c r="B42" s="20" t="s">
        <v>285</v>
      </c>
      <c r="C42" s="24" t="s">
        <v>286</v>
      </c>
      <c r="D42" s="20" t="s">
        <v>287</v>
      </c>
      <c r="E42" s="16"/>
      <c r="F42" s="21" t="s">
        <v>41</v>
      </c>
      <c r="G42" s="25"/>
      <c r="H42" s="49">
        <v>5177.21</v>
      </c>
      <c r="I42" s="17"/>
      <c r="J42" s="17"/>
      <c r="K42" s="18"/>
      <c r="L42" s="19"/>
      <c r="M42" s="18"/>
      <c r="N42" s="19"/>
      <c r="O42" s="18"/>
      <c r="P42" s="19"/>
      <c r="Q42" s="21"/>
      <c r="R42" s="20"/>
      <c r="S42" s="17"/>
      <c r="T42" s="16"/>
    </row>
    <row r="43" spans="1:20" ht="22.5" x14ac:dyDescent="0.2">
      <c r="A43" s="21">
        <v>30</v>
      </c>
      <c r="B43" s="20" t="s">
        <v>288</v>
      </c>
      <c r="C43" s="24" t="s">
        <v>289</v>
      </c>
      <c r="D43" s="20" t="s">
        <v>290</v>
      </c>
      <c r="E43" s="16"/>
      <c r="F43" s="21" t="s">
        <v>41</v>
      </c>
      <c r="G43" s="25"/>
      <c r="H43" s="49">
        <v>953.57</v>
      </c>
      <c r="I43" s="17"/>
      <c r="J43" s="17"/>
      <c r="K43" s="18"/>
      <c r="L43" s="19"/>
      <c r="M43" s="18"/>
      <c r="N43" s="19"/>
      <c r="O43" s="18"/>
      <c r="P43" s="19"/>
      <c r="Q43" s="17"/>
      <c r="R43" s="48"/>
      <c r="S43" s="17"/>
      <c r="T43" s="16"/>
    </row>
    <row r="44" spans="1:20" ht="22.5" x14ac:dyDescent="0.2">
      <c r="A44" s="21">
        <v>31</v>
      </c>
      <c r="B44" s="48" t="s">
        <v>98</v>
      </c>
      <c r="C44" s="24" t="s">
        <v>97</v>
      </c>
      <c r="D44" s="48" t="s">
        <v>99</v>
      </c>
      <c r="E44" s="16"/>
      <c r="F44" s="21" t="s">
        <v>41</v>
      </c>
      <c r="G44" s="25"/>
      <c r="H44" s="49">
        <v>243.25</v>
      </c>
      <c r="I44" s="17"/>
      <c r="J44" s="17"/>
      <c r="K44" s="18"/>
      <c r="L44" s="19"/>
      <c r="M44" s="18"/>
      <c r="N44" s="19"/>
      <c r="O44" s="18"/>
      <c r="P44" s="19"/>
      <c r="Q44" s="21"/>
      <c r="R44" s="50"/>
      <c r="S44" s="17"/>
      <c r="T44" s="16"/>
    </row>
    <row r="45" spans="1:20" ht="67.5" x14ac:dyDescent="0.2">
      <c r="A45" s="21">
        <v>32</v>
      </c>
      <c r="B45" s="20" t="s">
        <v>101</v>
      </c>
      <c r="C45" s="24" t="s">
        <v>100</v>
      </c>
      <c r="D45" s="20" t="s">
        <v>102</v>
      </c>
      <c r="E45" s="16" t="s">
        <v>332</v>
      </c>
      <c r="F45" s="21" t="s">
        <v>41</v>
      </c>
      <c r="G45" s="25"/>
      <c r="H45" s="49">
        <v>6941.86</v>
      </c>
      <c r="I45" s="17" t="s">
        <v>41</v>
      </c>
      <c r="J45" s="17" t="s">
        <v>349</v>
      </c>
      <c r="K45" s="18"/>
      <c r="L45" s="19">
        <f>N45+P45</f>
        <v>7981.41</v>
      </c>
      <c r="M45" s="18"/>
      <c r="N45" s="19">
        <v>7981.41</v>
      </c>
      <c r="O45" s="18"/>
      <c r="P45" s="19"/>
      <c r="Q45" s="21" t="s">
        <v>41</v>
      </c>
      <c r="R45" s="20"/>
      <c r="S45" s="17"/>
      <c r="T45" s="16" t="s">
        <v>350</v>
      </c>
    </row>
    <row r="46" spans="1:20" ht="33.75" x14ac:dyDescent="0.2">
      <c r="A46" s="21">
        <v>33</v>
      </c>
      <c r="B46" s="48" t="s">
        <v>103</v>
      </c>
      <c r="C46" s="21">
        <v>42889250808</v>
      </c>
      <c r="D46" s="48" t="s">
        <v>104</v>
      </c>
      <c r="E46" s="16"/>
      <c r="F46" s="21" t="s">
        <v>41</v>
      </c>
      <c r="G46" s="25"/>
      <c r="H46" s="49">
        <v>315.11</v>
      </c>
      <c r="I46" s="17"/>
      <c r="J46" s="17"/>
      <c r="K46" s="18"/>
      <c r="L46" s="19"/>
      <c r="M46" s="18"/>
      <c r="N46" s="19"/>
      <c r="O46" s="18"/>
      <c r="P46" s="19"/>
      <c r="Q46" s="21"/>
      <c r="R46" s="48"/>
      <c r="S46" s="17"/>
      <c r="T46" s="16"/>
    </row>
    <row r="47" spans="1:20" ht="22.5" x14ac:dyDescent="0.2">
      <c r="A47" s="21">
        <v>34</v>
      </c>
      <c r="B47" s="48" t="s">
        <v>106</v>
      </c>
      <c r="C47" s="24" t="s">
        <v>105</v>
      </c>
      <c r="D47" s="48" t="s">
        <v>107</v>
      </c>
      <c r="E47" s="16" t="s">
        <v>332</v>
      </c>
      <c r="F47" s="21" t="s">
        <v>41</v>
      </c>
      <c r="G47" s="25"/>
      <c r="H47" s="49">
        <v>10942.15</v>
      </c>
      <c r="I47" s="17" t="s">
        <v>41</v>
      </c>
      <c r="J47" s="17" t="s">
        <v>364</v>
      </c>
      <c r="K47" s="18"/>
      <c r="L47" s="19">
        <f>N47+P47</f>
        <v>25718.42</v>
      </c>
      <c r="M47" s="18"/>
      <c r="N47" s="19">
        <f>18706.43+7011.99</f>
        <v>25718.42</v>
      </c>
      <c r="O47" s="18"/>
      <c r="P47" s="19"/>
      <c r="Q47" s="21"/>
      <c r="R47" s="20" t="s">
        <v>452</v>
      </c>
      <c r="S47" s="17"/>
      <c r="T47" s="16"/>
    </row>
    <row r="48" spans="1:20" ht="90" x14ac:dyDescent="0.2">
      <c r="A48" s="21">
        <v>35</v>
      </c>
      <c r="B48" s="20" t="s">
        <v>109</v>
      </c>
      <c r="C48" s="24" t="s">
        <v>108</v>
      </c>
      <c r="D48" s="20" t="s">
        <v>110</v>
      </c>
      <c r="E48" s="16" t="s">
        <v>332</v>
      </c>
      <c r="F48" s="21" t="s">
        <v>41</v>
      </c>
      <c r="G48" s="25"/>
      <c r="H48" s="49">
        <v>1583.94</v>
      </c>
      <c r="I48" s="17" t="s">
        <v>41</v>
      </c>
      <c r="J48" s="17" t="s">
        <v>416</v>
      </c>
      <c r="K48" s="18"/>
      <c r="L48" s="19">
        <f>N48+P48</f>
        <v>357.46</v>
      </c>
      <c r="M48" s="18"/>
      <c r="N48" s="19">
        <f>345.84+11.62</f>
        <v>357.46</v>
      </c>
      <c r="O48" s="18"/>
      <c r="P48" s="19"/>
      <c r="Q48" s="21"/>
      <c r="R48" s="20" t="s">
        <v>435</v>
      </c>
      <c r="S48" s="17"/>
      <c r="T48" s="16"/>
    </row>
    <row r="49" spans="1:20" ht="22.5" x14ac:dyDescent="0.2">
      <c r="A49" s="21">
        <v>36</v>
      </c>
      <c r="B49" s="48" t="s">
        <v>293</v>
      </c>
      <c r="C49" s="24" t="s">
        <v>291</v>
      </c>
      <c r="D49" s="48" t="s">
        <v>292</v>
      </c>
      <c r="E49" s="16"/>
      <c r="F49" s="21" t="s">
        <v>41</v>
      </c>
      <c r="G49" s="25"/>
      <c r="H49" s="49">
        <v>8836.36</v>
      </c>
      <c r="I49" s="17"/>
      <c r="J49" s="17"/>
      <c r="K49" s="18"/>
      <c r="L49" s="19"/>
      <c r="M49" s="18"/>
      <c r="N49" s="19"/>
      <c r="O49" s="18"/>
      <c r="P49" s="19"/>
      <c r="Q49" s="21"/>
      <c r="R49" s="50"/>
      <c r="S49" s="17"/>
      <c r="T49" s="16"/>
    </row>
    <row r="50" spans="1:20" ht="78.75" x14ac:dyDescent="0.2">
      <c r="A50" s="21">
        <v>37</v>
      </c>
      <c r="B50" s="48" t="s">
        <v>322</v>
      </c>
      <c r="C50" s="24" t="s">
        <v>152</v>
      </c>
      <c r="D50" s="48" t="s">
        <v>153</v>
      </c>
      <c r="E50" s="16"/>
      <c r="F50" s="21" t="s">
        <v>41</v>
      </c>
      <c r="G50" s="25"/>
      <c r="H50" s="49">
        <v>560</v>
      </c>
      <c r="I50" s="17"/>
      <c r="J50" s="17"/>
      <c r="K50" s="18"/>
      <c r="L50" s="19"/>
      <c r="M50" s="18"/>
      <c r="N50" s="19"/>
      <c r="O50" s="18"/>
      <c r="P50" s="19"/>
      <c r="Q50" s="21"/>
      <c r="R50" s="20"/>
      <c r="S50" s="17"/>
      <c r="T50" s="16" t="s">
        <v>330</v>
      </c>
    </row>
    <row r="51" spans="1:20" ht="67.5" x14ac:dyDescent="0.2">
      <c r="A51" s="21">
        <v>38</v>
      </c>
      <c r="B51" s="48" t="s">
        <v>476</v>
      </c>
      <c r="C51" s="24" t="s">
        <v>475</v>
      </c>
      <c r="D51" s="48" t="s">
        <v>477</v>
      </c>
      <c r="E51" s="16" t="s">
        <v>332</v>
      </c>
      <c r="F51" s="21" t="s">
        <v>344</v>
      </c>
      <c r="G51" s="25"/>
      <c r="H51" s="49"/>
      <c r="I51" s="17" t="s">
        <v>41</v>
      </c>
      <c r="J51" s="17" t="s">
        <v>436</v>
      </c>
      <c r="K51" s="18"/>
      <c r="L51" s="19">
        <f>N51+P51</f>
        <v>982411.44</v>
      </c>
      <c r="M51" s="18"/>
      <c r="N51" s="19">
        <f>977716.59+4694.85</f>
        <v>982411.44</v>
      </c>
      <c r="O51" s="18"/>
      <c r="P51" s="19"/>
      <c r="Q51" s="21" t="s">
        <v>478</v>
      </c>
      <c r="R51" s="20" t="s">
        <v>481</v>
      </c>
      <c r="S51" s="17"/>
      <c r="T51" s="16"/>
    </row>
    <row r="52" spans="1:20" ht="56.25" x14ac:dyDescent="0.2">
      <c r="A52" s="21">
        <v>39</v>
      </c>
      <c r="B52" s="20" t="s">
        <v>166</v>
      </c>
      <c r="C52" s="24" t="s">
        <v>165</v>
      </c>
      <c r="D52" s="20" t="s">
        <v>164</v>
      </c>
      <c r="E52" s="16"/>
      <c r="F52" s="21" t="s">
        <v>41</v>
      </c>
      <c r="G52" s="25"/>
      <c r="H52" s="49">
        <v>650</v>
      </c>
      <c r="I52" s="17"/>
      <c r="J52" s="17"/>
      <c r="K52" s="18"/>
      <c r="L52" s="19"/>
      <c r="M52" s="18"/>
      <c r="N52" s="19"/>
      <c r="O52" s="18"/>
      <c r="P52" s="19"/>
      <c r="Q52" s="21"/>
      <c r="R52" s="50"/>
      <c r="S52" s="17"/>
      <c r="T52" s="16" t="s">
        <v>167</v>
      </c>
    </row>
    <row r="53" spans="1:20" ht="56.25" x14ac:dyDescent="0.2">
      <c r="A53" s="21">
        <v>40</v>
      </c>
      <c r="B53" s="20" t="s">
        <v>144</v>
      </c>
      <c r="C53" s="24" t="s">
        <v>143</v>
      </c>
      <c r="D53" s="20" t="s">
        <v>145</v>
      </c>
      <c r="E53" s="16"/>
      <c r="F53" s="21" t="s">
        <v>41</v>
      </c>
      <c r="G53" s="25"/>
      <c r="H53" s="49">
        <v>245</v>
      </c>
      <c r="I53" s="17"/>
      <c r="J53" s="17"/>
      <c r="K53" s="18"/>
      <c r="L53" s="19"/>
      <c r="M53" s="18"/>
      <c r="N53" s="19"/>
      <c r="O53" s="18"/>
      <c r="P53" s="19"/>
      <c r="Q53" s="17"/>
      <c r="R53" s="48"/>
      <c r="S53" s="17"/>
      <c r="T53" s="16" t="s">
        <v>163</v>
      </c>
    </row>
    <row r="54" spans="1:20" ht="67.5" x14ac:dyDescent="0.2">
      <c r="A54" s="21">
        <v>41</v>
      </c>
      <c r="B54" s="20" t="s">
        <v>358</v>
      </c>
      <c r="C54" s="24" t="s">
        <v>356</v>
      </c>
      <c r="D54" s="20" t="s">
        <v>357</v>
      </c>
      <c r="E54" s="16" t="s">
        <v>332</v>
      </c>
      <c r="F54" s="21" t="s">
        <v>344</v>
      </c>
      <c r="G54" s="25"/>
      <c r="H54" s="49"/>
      <c r="I54" s="17" t="s">
        <v>41</v>
      </c>
      <c r="J54" s="17" t="s">
        <v>349</v>
      </c>
      <c r="K54" s="18"/>
      <c r="L54" s="19">
        <f>N54+P54</f>
        <v>64990.44</v>
      </c>
      <c r="M54" s="18"/>
      <c r="N54" s="19">
        <f>60100+4890.44</f>
        <v>64990.44</v>
      </c>
      <c r="O54" s="18"/>
      <c r="P54" s="19"/>
      <c r="Q54" s="17"/>
      <c r="R54" s="48" t="s">
        <v>359</v>
      </c>
      <c r="S54" s="17"/>
      <c r="T54" s="16" t="s">
        <v>350</v>
      </c>
    </row>
    <row r="55" spans="1:20" ht="22.5" x14ac:dyDescent="0.2">
      <c r="A55" s="21">
        <v>42</v>
      </c>
      <c r="B55" s="20" t="s">
        <v>294</v>
      </c>
      <c r="C55" s="24" t="s">
        <v>295</v>
      </c>
      <c r="D55" s="20" t="s">
        <v>296</v>
      </c>
      <c r="E55" s="16"/>
      <c r="F55" s="21" t="s">
        <v>41</v>
      </c>
      <c r="G55" s="25"/>
      <c r="H55" s="49">
        <v>43970.41</v>
      </c>
      <c r="I55" s="17"/>
      <c r="J55" s="17"/>
      <c r="K55" s="18"/>
      <c r="L55" s="19"/>
      <c r="M55" s="18"/>
      <c r="N55" s="19"/>
      <c r="O55" s="18"/>
      <c r="P55" s="19"/>
      <c r="Q55" s="17"/>
      <c r="R55" s="50"/>
      <c r="S55" s="17"/>
      <c r="T55" s="16"/>
    </row>
    <row r="56" spans="1:20" ht="90" x14ac:dyDescent="0.2">
      <c r="A56" s="21">
        <v>43</v>
      </c>
      <c r="B56" s="48" t="s">
        <v>112</v>
      </c>
      <c r="C56" s="24" t="s">
        <v>111</v>
      </c>
      <c r="D56" s="48" t="s">
        <v>113</v>
      </c>
      <c r="E56" s="16"/>
      <c r="F56" s="21" t="s">
        <v>41</v>
      </c>
      <c r="G56" s="25"/>
      <c r="H56" s="49">
        <v>744.76</v>
      </c>
      <c r="I56" s="17"/>
      <c r="J56" s="17"/>
      <c r="K56" s="18"/>
      <c r="L56" s="19"/>
      <c r="M56" s="18"/>
      <c r="N56" s="19"/>
      <c r="O56" s="18"/>
      <c r="P56" s="19"/>
      <c r="Q56" s="21"/>
      <c r="R56" s="48"/>
      <c r="S56" s="17"/>
      <c r="T56" s="16" t="s">
        <v>308</v>
      </c>
    </row>
    <row r="57" spans="1:20" ht="22.5" x14ac:dyDescent="0.2">
      <c r="A57" s="21">
        <v>44</v>
      </c>
      <c r="B57" s="20" t="s">
        <v>115</v>
      </c>
      <c r="C57" s="24" t="s">
        <v>114</v>
      </c>
      <c r="D57" s="20" t="s">
        <v>116</v>
      </c>
      <c r="E57" s="16"/>
      <c r="F57" s="21" t="s">
        <v>41</v>
      </c>
      <c r="G57" s="25"/>
      <c r="H57" s="49">
        <v>13288.67</v>
      </c>
      <c r="I57" s="17"/>
      <c r="J57" s="17"/>
      <c r="K57" s="18"/>
      <c r="L57" s="19"/>
      <c r="M57" s="18"/>
      <c r="N57" s="19"/>
      <c r="O57" s="18"/>
      <c r="P57" s="19"/>
      <c r="Q57" s="21"/>
      <c r="R57" s="50"/>
      <c r="S57" s="17"/>
      <c r="T57" s="16"/>
    </row>
    <row r="58" spans="1:20" ht="22.5" x14ac:dyDescent="0.2">
      <c r="A58" s="21">
        <v>45</v>
      </c>
      <c r="B58" s="20" t="s">
        <v>370</v>
      </c>
      <c r="C58" s="24" t="s">
        <v>371</v>
      </c>
      <c r="D58" s="20" t="s">
        <v>372</v>
      </c>
      <c r="E58" s="16" t="s">
        <v>332</v>
      </c>
      <c r="F58" s="21" t="s">
        <v>344</v>
      </c>
      <c r="G58" s="25"/>
      <c r="H58" s="26"/>
      <c r="I58" s="17" t="s">
        <v>41</v>
      </c>
      <c r="J58" s="17" t="s">
        <v>364</v>
      </c>
      <c r="K58" s="18"/>
      <c r="L58" s="19">
        <f>N58+P58</f>
        <v>497.2</v>
      </c>
      <c r="M58" s="18"/>
      <c r="N58" s="19">
        <f>497.2</f>
        <v>497.2</v>
      </c>
      <c r="O58" s="18"/>
      <c r="P58" s="19"/>
      <c r="Q58" s="21"/>
      <c r="R58" s="50"/>
      <c r="S58" s="17"/>
      <c r="T58" s="16"/>
    </row>
    <row r="59" spans="1:20" ht="56.25" x14ac:dyDescent="0.2">
      <c r="A59" s="21">
        <v>46</v>
      </c>
      <c r="B59" s="20" t="s">
        <v>427</v>
      </c>
      <c r="C59" s="24" t="s">
        <v>426</v>
      </c>
      <c r="D59" s="20" t="s">
        <v>428</v>
      </c>
      <c r="E59" s="16" t="s">
        <v>332</v>
      </c>
      <c r="F59" s="21" t="s">
        <v>344</v>
      </c>
      <c r="G59" s="25"/>
      <c r="H59" s="26"/>
      <c r="I59" s="17" t="s">
        <v>41</v>
      </c>
      <c r="J59" s="17" t="s">
        <v>416</v>
      </c>
      <c r="K59" s="18"/>
      <c r="L59" s="19">
        <f>N59+P59</f>
        <v>43029.86</v>
      </c>
      <c r="M59" s="18"/>
      <c r="N59" s="19">
        <f>43029.86</f>
        <v>43029.86</v>
      </c>
      <c r="O59" s="18"/>
      <c r="P59" s="19"/>
      <c r="Q59" s="21"/>
      <c r="R59" s="16" t="s">
        <v>429</v>
      </c>
      <c r="S59" s="17"/>
      <c r="T59" s="16"/>
    </row>
    <row r="60" spans="1:20" ht="22.5" x14ac:dyDescent="0.2">
      <c r="A60" s="21">
        <v>47</v>
      </c>
      <c r="B60" s="20" t="s">
        <v>118</v>
      </c>
      <c r="C60" s="24" t="s">
        <v>117</v>
      </c>
      <c r="D60" s="20" t="s">
        <v>119</v>
      </c>
      <c r="E60" s="16"/>
      <c r="F60" s="21" t="s">
        <v>41</v>
      </c>
      <c r="G60" s="25"/>
      <c r="H60" s="26">
        <v>4700</v>
      </c>
      <c r="I60" s="17"/>
      <c r="J60" s="17"/>
      <c r="K60" s="18"/>
      <c r="L60" s="19"/>
      <c r="M60" s="18"/>
      <c r="N60" s="19"/>
      <c r="O60" s="18"/>
      <c r="P60" s="19"/>
      <c r="Q60" s="21"/>
      <c r="R60" s="20"/>
      <c r="S60" s="17"/>
      <c r="T60" s="16"/>
    </row>
    <row r="61" spans="1:20" ht="33.75" customHeight="1" x14ac:dyDescent="0.2">
      <c r="A61" s="28">
        <v>48</v>
      </c>
      <c r="B61" s="29" t="s">
        <v>121</v>
      </c>
      <c r="C61" s="52" t="s">
        <v>120</v>
      </c>
      <c r="D61" s="29" t="s">
        <v>122</v>
      </c>
      <c r="E61" s="16" t="s">
        <v>332</v>
      </c>
      <c r="F61" s="28" t="s">
        <v>41</v>
      </c>
      <c r="G61" s="25"/>
      <c r="H61" s="49">
        <v>924.19</v>
      </c>
      <c r="I61" s="34" t="s">
        <v>41</v>
      </c>
      <c r="J61" s="34" t="s">
        <v>351</v>
      </c>
      <c r="K61" s="18"/>
      <c r="L61" s="19">
        <f>N61+P61</f>
        <v>2461.29</v>
      </c>
      <c r="M61" s="18"/>
      <c r="N61" s="19">
        <f>2444.49+16.8</f>
        <v>2461.29</v>
      </c>
      <c r="O61" s="18"/>
      <c r="P61" s="19"/>
      <c r="Q61" s="21" t="s">
        <v>354</v>
      </c>
      <c r="R61" s="20" t="s">
        <v>352</v>
      </c>
      <c r="S61" s="17"/>
      <c r="T61" s="16"/>
    </row>
    <row r="62" spans="1:20" ht="90" x14ac:dyDescent="0.2">
      <c r="A62" s="36"/>
      <c r="B62" s="37"/>
      <c r="C62" s="53"/>
      <c r="D62" s="37"/>
      <c r="E62" s="16" t="s">
        <v>353</v>
      </c>
      <c r="F62" s="36"/>
      <c r="G62" s="25"/>
      <c r="H62" s="49"/>
      <c r="I62" s="42"/>
      <c r="J62" s="42"/>
      <c r="K62" s="18"/>
      <c r="L62" s="19"/>
      <c r="M62" s="18"/>
      <c r="N62" s="19"/>
      <c r="O62" s="18"/>
      <c r="P62" s="19"/>
      <c r="Q62" s="21"/>
      <c r="R62" s="20" t="s">
        <v>352</v>
      </c>
      <c r="S62" s="16" t="s">
        <v>453</v>
      </c>
      <c r="T62" s="16"/>
    </row>
    <row r="63" spans="1:20" ht="135" x14ac:dyDescent="0.2">
      <c r="A63" s="21">
        <v>49</v>
      </c>
      <c r="B63" s="20" t="s">
        <v>124</v>
      </c>
      <c r="C63" s="24" t="s">
        <v>123</v>
      </c>
      <c r="D63" s="20" t="s">
        <v>125</v>
      </c>
      <c r="E63" s="16" t="s">
        <v>332</v>
      </c>
      <c r="F63" s="21" t="s">
        <v>41</v>
      </c>
      <c r="G63" s="25"/>
      <c r="H63" s="49">
        <v>337</v>
      </c>
      <c r="I63" s="17" t="s">
        <v>41</v>
      </c>
      <c r="J63" s="17" t="s">
        <v>436</v>
      </c>
      <c r="K63" s="18"/>
      <c r="L63" s="19">
        <f>N63+P63</f>
        <v>793.77</v>
      </c>
      <c r="M63" s="18"/>
      <c r="N63" s="19">
        <v>793.77</v>
      </c>
      <c r="O63" s="18"/>
      <c r="P63" s="19"/>
      <c r="Q63" s="21"/>
      <c r="R63" s="20"/>
      <c r="S63" s="17"/>
      <c r="T63" s="16" t="s">
        <v>439</v>
      </c>
    </row>
    <row r="64" spans="1:20" ht="22.5" x14ac:dyDescent="0.2">
      <c r="A64" s="21">
        <v>50</v>
      </c>
      <c r="B64" s="20" t="s">
        <v>127</v>
      </c>
      <c r="C64" s="24" t="s">
        <v>126</v>
      </c>
      <c r="D64" s="20" t="s">
        <v>128</v>
      </c>
      <c r="E64" s="16"/>
      <c r="F64" s="21" t="s">
        <v>41</v>
      </c>
      <c r="G64" s="25"/>
      <c r="H64" s="49">
        <v>642.19000000000005</v>
      </c>
      <c r="I64" s="17"/>
      <c r="J64" s="17"/>
      <c r="K64" s="18"/>
      <c r="L64" s="19"/>
      <c r="M64" s="18"/>
      <c r="N64" s="19"/>
      <c r="O64" s="18"/>
      <c r="P64" s="19"/>
      <c r="Q64" s="21"/>
      <c r="R64" s="20"/>
      <c r="S64" s="17"/>
      <c r="T64" s="16"/>
    </row>
    <row r="65" spans="1:20" ht="225" x14ac:dyDescent="0.2">
      <c r="A65" s="21">
        <v>51</v>
      </c>
      <c r="B65" s="20" t="s">
        <v>131</v>
      </c>
      <c r="C65" s="24" t="s">
        <v>129</v>
      </c>
      <c r="D65" s="20" t="s">
        <v>130</v>
      </c>
      <c r="E65" s="16" t="s">
        <v>332</v>
      </c>
      <c r="F65" s="21" t="s">
        <v>41</v>
      </c>
      <c r="G65" s="25"/>
      <c r="H65" s="49">
        <v>2386.1799999999998</v>
      </c>
      <c r="I65" s="17" t="s">
        <v>41</v>
      </c>
      <c r="J65" s="17" t="s">
        <v>380</v>
      </c>
      <c r="K65" s="18"/>
      <c r="L65" s="19">
        <f>N65+P65</f>
        <v>3514.11</v>
      </c>
      <c r="M65" s="18"/>
      <c r="N65" s="19">
        <f>3495.54+18.57</f>
        <v>3514.11</v>
      </c>
      <c r="O65" s="18"/>
      <c r="P65" s="19"/>
      <c r="Q65" s="21" t="s">
        <v>382</v>
      </c>
      <c r="R65" s="16" t="s">
        <v>448</v>
      </c>
      <c r="S65" s="17"/>
      <c r="T65" s="16" t="s">
        <v>381</v>
      </c>
    </row>
    <row r="66" spans="1:20" ht="33.75" x14ac:dyDescent="0.2">
      <c r="A66" s="21">
        <v>52</v>
      </c>
      <c r="B66" s="20" t="s">
        <v>320</v>
      </c>
      <c r="C66" s="24" t="s">
        <v>319</v>
      </c>
      <c r="D66" s="20" t="s">
        <v>321</v>
      </c>
      <c r="E66" s="16" t="s">
        <v>332</v>
      </c>
      <c r="F66" s="21" t="s">
        <v>41</v>
      </c>
      <c r="G66" s="25"/>
      <c r="H66" s="49">
        <v>55375</v>
      </c>
      <c r="I66" s="17" t="s">
        <v>41</v>
      </c>
      <c r="J66" s="17" t="s">
        <v>441</v>
      </c>
      <c r="K66" s="18"/>
      <c r="L66" s="19">
        <f>N66+P66</f>
        <v>39353.939999999995</v>
      </c>
      <c r="M66" s="18"/>
      <c r="N66" s="19">
        <f>39028.35+325.59</f>
        <v>39353.939999999995</v>
      </c>
      <c r="O66" s="18"/>
      <c r="P66" s="19"/>
      <c r="Q66" s="21" t="s">
        <v>460</v>
      </c>
      <c r="R66" s="50" t="s">
        <v>459</v>
      </c>
      <c r="S66" s="17"/>
      <c r="T66" s="16"/>
    </row>
    <row r="67" spans="1:20" ht="33.75" x14ac:dyDescent="0.2">
      <c r="A67" s="54">
        <v>53</v>
      </c>
      <c r="B67" s="55" t="s">
        <v>462</v>
      </c>
      <c r="C67" s="56" t="s">
        <v>461</v>
      </c>
      <c r="D67" s="55" t="s">
        <v>321</v>
      </c>
      <c r="E67" s="57" t="s">
        <v>332</v>
      </c>
      <c r="F67" s="54" t="s">
        <v>344</v>
      </c>
      <c r="G67" s="58"/>
      <c r="H67" s="59"/>
      <c r="I67" s="60" t="s">
        <v>41</v>
      </c>
      <c r="J67" s="60" t="s">
        <v>441</v>
      </c>
      <c r="K67" s="18"/>
      <c r="L67" s="19">
        <f>N67+P67</f>
        <v>62874.879999999997</v>
      </c>
      <c r="M67" s="18"/>
      <c r="N67" s="19">
        <f>61339.71+1535.17</f>
        <v>62874.879999999997</v>
      </c>
      <c r="O67" s="18"/>
      <c r="P67" s="19"/>
      <c r="Q67" s="21" t="s">
        <v>483</v>
      </c>
      <c r="R67" s="50" t="s">
        <v>463</v>
      </c>
      <c r="S67" s="17"/>
      <c r="T67" s="16"/>
    </row>
    <row r="68" spans="1:20" ht="45" customHeight="1" x14ac:dyDescent="0.2">
      <c r="A68" s="28">
        <v>54</v>
      </c>
      <c r="B68" s="29" t="s">
        <v>383</v>
      </c>
      <c r="C68" s="52" t="s">
        <v>384</v>
      </c>
      <c r="D68" s="29" t="s">
        <v>385</v>
      </c>
      <c r="E68" s="61" t="s">
        <v>332</v>
      </c>
      <c r="F68" s="28" t="s">
        <v>344</v>
      </c>
      <c r="G68" s="62"/>
      <c r="H68" s="33"/>
      <c r="I68" s="34" t="s">
        <v>41</v>
      </c>
      <c r="J68" s="34" t="s">
        <v>367</v>
      </c>
      <c r="K68" s="18"/>
      <c r="L68" s="19">
        <f>N68+P68</f>
        <v>551236.54</v>
      </c>
      <c r="M68" s="18"/>
      <c r="N68" s="19">
        <v>38028.720000000001</v>
      </c>
      <c r="O68" s="18"/>
      <c r="P68" s="19">
        <v>513207.82</v>
      </c>
      <c r="Q68" s="21" t="s">
        <v>388</v>
      </c>
      <c r="R68" s="48" t="s">
        <v>387</v>
      </c>
      <c r="S68" s="17"/>
      <c r="T68" s="16"/>
    </row>
    <row r="69" spans="1:20" ht="33.75" x14ac:dyDescent="0.2">
      <c r="A69" s="63"/>
      <c r="B69" s="64"/>
      <c r="C69" s="65"/>
      <c r="D69" s="64"/>
      <c r="E69" s="66"/>
      <c r="F69" s="63"/>
      <c r="G69" s="67"/>
      <c r="H69" s="68"/>
      <c r="I69" s="69"/>
      <c r="J69" s="69"/>
      <c r="K69" s="18"/>
      <c r="L69" s="19">
        <f>N69+P69</f>
        <v>323110.69</v>
      </c>
      <c r="M69" s="18"/>
      <c r="N69" s="19">
        <f>13764.28+1807.01+6.64</f>
        <v>15577.93</v>
      </c>
      <c r="O69" s="18"/>
      <c r="P69" s="19">
        <v>307532.76</v>
      </c>
      <c r="Q69" s="21" t="s">
        <v>389</v>
      </c>
      <c r="R69" s="48" t="s">
        <v>390</v>
      </c>
      <c r="S69" s="17"/>
      <c r="T69" s="16"/>
    </row>
    <row r="70" spans="1:20" ht="33.75" x14ac:dyDescent="0.2">
      <c r="A70" s="63"/>
      <c r="B70" s="64"/>
      <c r="C70" s="65"/>
      <c r="D70" s="64"/>
      <c r="E70" s="66"/>
      <c r="F70" s="63"/>
      <c r="G70" s="67"/>
      <c r="H70" s="68"/>
      <c r="I70" s="69"/>
      <c r="J70" s="69"/>
      <c r="K70" s="18"/>
      <c r="L70" s="19">
        <f>N70+P70</f>
        <v>969570.44</v>
      </c>
      <c r="M70" s="18"/>
      <c r="N70" s="19">
        <f>19568.94+6.64</f>
        <v>19575.579999999998</v>
      </c>
      <c r="O70" s="18"/>
      <c r="P70" s="19">
        <v>949994.86</v>
      </c>
      <c r="Q70" s="21" t="s">
        <v>391</v>
      </c>
      <c r="R70" s="48" t="s">
        <v>449</v>
      </c>
      <c r="S70" s="17"/>
      <c r="T70" s="16"/>
    </row>
    <row r="71" spans="1:20" ht="33.75" x14ac:dyDescent="0.2">
      <c r="A71" s="63"/>
      <c r="B71" s="64"/>
      <c r="C71" s="65"/>
      <c r="D71" s="64"/>
      <c r="E71" s="66"/>
      <c r="F71" s="63"/>
      <c r="G71" s="67"/>
      <c r="H71" s="68"/>
      <c r="I71" s="69"/>
      <c r="J71" s="69"/>
      <c r="K71" s="18"/>
      <c r="L71" s="19">
        <f>N71+P71</f>
        <v>8525.07</v>
      </c>
      <c r="M71" s="18"/>
      <c r="N71" s="19">
        <f>8244.63+52.43+6.64</f>
        <v>8303.6999999999989</v>
      </c>
      <c r="O71" s="18"/>
      <c r="P71" s="19">
        <v>221.37</v>
      </c>
      <c r="Q71" s="21" t="s">
        <v>393</v>
      </c>
      <c r="R71" s="48" t="s">
        <v>392</v>
      </c>
      <c r="S71" s="17"/>
      <c r="T71" s="16"/>
    </row>
    <row r="72" spans="1:20" ht="22.5" x14ac:dyDescent="0.2">
      <c r="A72" s="63"/>
      <c r="B72" s="64"/>
      <c r="C72" s="65"/>
      <c r="D72" s="64"/>
      <c r="E72" s="66"/>
      <c r="F72" s="63"/>
      <c r="G72" s="67"/>
      <c r="H72" s="68"/>
      <c r="I72" s="69"/>
      <c r="J72" s="69"/>
      <c r="K72" s="18"/>
      <c r="L72" s="19">
        <f>N72+P72</f>
        <v>117.83</v>
      </c>
      <c r="M72" s="18"/>
      <c r="N72" s="19">
        <v>117.83</v>
      </c>
      <c r="O72" s="18"/>
      <c r="P72" s="19"/>
      <c r="Q72" s="17"/>
      <c r="R72" s="48" t="s">
        <v>394</v>
      </c>
      <c r="S72" s="17"/>
      <c r="T72" s="16"/>
    </row>
    <row r="73" spans="1:20" ht="101.25" x14ac:dyDescent="0.2">
      <c r="A73" s="36"/>
      <c r="B73" s="37"/>
      <c r="C73" s="53"/>
      <c r="D73" s="37"/>
      <c r="E73" s="16" t="s">
        <v>386</v>
      </c>
      <c r="F73" s="36"/>
      <c r="G73" s="70"/>
      <c r="H73" s="41"/>
      <c r="I73" s="42"/>
      <c r="J73" s="42"/>
      <c r="K73" s="18"/>
      <c r="L73" s="19"/>
      <c r="M73" s="18"/>
      <c r="N73" s="19">
        <v>1292681.1299999999</v>
      </c>
      <c r="O73" s="18"/>
      <c r="P73" s="19"/>
      <c r="Q73" s="17"/>
      <c r="R73" s="48" t="s">
        <v>395</v>
      </c>
      <c r="S73" s="48" t="s">
        <v>396</v>
      </c>
      <c r="T73" s="16"/>
    </row>
    <row r="74" spans="1:20" ht="56.25" x14ac:dyDescent="0.2">
      <c r="A74" s="21">
        <v>55</v>
      </c>
      <c r="B74" s="20" t="s">
        <v>133</v>
      </c>
      <c r="C74" s="24" t="s">
        <v>132</v>
      </c>
      <c r="D74" s="20" t="s">
        <v>134</v>
      </c>
      <c r="E74" s="16" t="s">
        <v>332</v>
      </c>
      <c r="F74" s="21" t="s">
        <v>41</v>
      </c>
      <c r="G74" s="25"/>
      <c r="H74" s="49">
        <v>6946.12</v>
      </c>
      <c r="I74" s="17" t="s">
        <v>41</v>
      </c>
      <c r="J74" s="17" t="s">
        <v>407</v>
      </c>
      <c r="K74" s="18"/>
      <c r="L74" s="19">
        <f>N74+P74</f>
        <v>7402.83</v>
      </c>
      <c r="M74" s="18"/>
      <c r="N74" s="19">
        <f>7163.07+239.76</f>
        <v>7402.83</v>
      </c>
      <c r="O74" s="18"/>
      <c r="P74" s="19"/>
      <c r="Q74" s="21"/>
      <c r="R74" s="20" t="s">
        <v>408</v>
      </c>
      <c r="S74" s="17"/>
      <c r="T74" s="16" t="s">
        <v>438</v>
      </c>
    </row>
    <row r="75" spans="1:20" ht="67.5" x14ac:dyDescent="0.2">
      <c r="A75" s="21">
        <v>56</v>
      </c>
      <c r="B75" s="20" t="s">
        <v>136</v>
      </c>
      <c r="C75" s="24" t="s">
        <v>135</v>
      </c>
      <c r="D75" s="20" t="s">
        <v>137</v>
      </c>
      <c r="E75" s="16" t="s">
        <v>332</v>
      </c>
      <c r="F75" s="21" t="s">
        <v>41</v>
      </c>
      <c r="G75" s="25"/>
      <c r="H75" s="49">
        <v>437.5</v>
      </c>
      <c r="I75" s="17" t="s">
        <v>41</v>
      </c>
      <c r="J75" s="17" t="s">
        <v>407</v>
      </c>
      <c r="K75" s="18"/>
      <c r="L75" s="19">
        <f>N75+P75</f>
        <v>444.31</v>
      </c>
      <c r="M75" s="18"/>
      <c r="N75" s="19">
        <v>444.31</v>
      </c>
      <c r="O75" s="18"/>
      <c r="P75" s="19"/>
      <c r="Q75" s="21"/>
      <c r="R75" s="20" t="s">
        <v>423</v>
      </c>
      <c r="S75" s="17"/>
      <c r="T75" s="16" t="s">
        <v>444</v>
      </c>
    </row>
    <row r="76" spans="1:20" ht="33.75" x14ac:dyDescent="0.2">
      <c r="A76" s="21">
        <v>57</v>
      </c>
      <c r="B76" s="20" t="s">
        <v>419</v>
      </c>
      <c r="C76" s="24" t="s">
        <v>420</v>
      </c>
      <c r="D76" s="20" t="s">
        <v>73</v>
      </c>
      <c r="E76" s="16" t="s">
        <v>332</v>
      </c>
      <c r="F76" s="21" t="s">
        <v>344</v>
      </c>
      <c r="G76" s="25"/>
      <c r="H76" s="49"/>
      <c r="I76" s="17" t="s">
        <v>41</v>
      </c>
      <c r="J76" s="17" t="s">
        <v>416</v>
      </c>
      <c r="K76" s="18"/>
      <c r="L76" s="19">
        <f>N76+P76</f>
        <v>65444.659999999996</v>
      </c>
      <c r="M76" s="18"/>
      <c r="N76" s="19">
        <f>43101.29+5303.1+16400.18+640.09</f>
        <v>65444.659999999996</v>
      </c>
      <c r="O76" s="18"/>
      <c r="P76" s="19"/>
      <c r="Q76" s="21" t="s">
        <v>421</v>
      </c>
      <c r="R76" s="20" t="s">
        <v>422</v>
      </c>
      <c r="S76" s="17"/>
      <c r="T76" s="16"/>
    </row>
    <row r="77" spans="1:20" ht="22.5" x14ac:dyDescent="0.2">
      <c r="A77" s="21">
        <v>58</v>
      </c>
      <c r="B77" s="20" t="s">
        <v>139</v>
      </c>
      <c r="C77" s="24" t="s">
        <v>138</v>
      </c>
      <c r="D77" s="20" t="s">
        <v>140</v>
      </c>
      <c r="E77" s="16" t="s">
        <v>332</v>
      </c>
      <c r="F77" s="21" t="s">
        <v>41</v>
      </c>
      <c r="G77" s="25"/>
      <c r="H77" s="49">
        <v>2122.77</v>
      </c>
      <c r="I77" s="17" t="s">
        <v>41</v>
      </c>
      <c r="J77" s="17" t="s">
        <v>364</v>
      </c>
      <c r="K77" s="18"/>
      <c r="L77" s="19">
        <f>N77+P77</f>
        <v>7333.86</v>
      </c>
      <c r="M77" s="18"/>
      <c r="N77" s="19">
        <v>3666.93</v>
      </c>
      <c r="O77" s="18"/>
      <c r="P77" s="19">
        <v>3666.93</v>
      </c>
      <c r="Q77" s="21"/>
      <c r="R77" s="20" t="s">
        <v>365</v>
      </c>
      <c r="S77" s="17"/>
      <c r="T77" s="16"/>
    </row>
    <row r="78" spans="1:20" ht="22.5" x14ac:dyDescent="0.2">
      <c r="A78" s="21">
        <v>59</v>
      </c>
      <c r="B78" s="48" t="s">
        <v>150</v>
      </c>
      <c r="C78" s="24" t="s">
        <v>149</v>
      </c>
      <c r="D78" s="48" t="s">
        <v>151</v>
      </c>
      <c r="E78" s="16" t="s">
        <v>332</v>
      </c>
      <c r="F78" s="21" t="s">
        <v>41</v>
      </c>
      <c r="G78" s="25"/>
      <c r="H78" s="49">
        <v>16447.740000000002</v>
      </c>
      <c r="I78" s="17" t="s">
        <v>41</v>
      </c>
      <c r="J78" s="17" t="s">
        <v>441</v>
      </c>
      <c r="K78" s="18"/>
      <c r="L78" s="19">
        <f>N78+P78</f>
        <v>19025.440000000002</v>
      </c>
      <c r="M78" s="18"/>
      <c r="N78" s="19">
        <f>18385.24+640.2</f>
        <v>19025.440000000002</v>
      </c>
      <c r="O78" s="18"/>
      <c r="P78" s="19"/>
      <c r="Q78" s="21"/>
      <c r="R78" s="20" t="s">
        <v>458</v>
      </c>
      <c r="S78" s="17"/>
      <c r="T78" s="16"/>
    </row>
    <row r="79" spans="1:20" ht="56.25" x14ac:dyDescent="0.2">
      <c r="A79" s="21">
        <v>60</v>
      </c>
      <c r="B79" s="48" t="s">
        <v>155</v>
      </c>
      <c r="C79" s="21">
        <v>6531901714</v>
      </c>
      <c r="D79" s="48" t="s">
        <v>154</v>
      </c>
      <c r="E79" s="16" t="s">
        <v>332</v>
      </c>
      <c r="F79" s="21" t="s">
        <v>41</v>
      </c>
      <c r="G79" s="25"/>
      <c r="H79" s="49">
        <v>1702.9</v>
      </c>
      <c r="I79" s="17" t="s">
        <v>41</v>
      </c>
      <c r="J79" s="17" t="s">
        <v>436</v>
      </c>
      <c r="K79" s="18"/>
      <c r="L79" s="19">
        <f>N79+P79</f>
        <v>2339.29</v>
      </c>
      <c r="M79" s="18"/>
      <c r="N79" s="19">
        <f>2187.06+152.23</f>
        <v>2339.29</v>
      </c>
      <c r="O79" s="18"/>
      <c r="P79" s="19"/>
      <c r="Q79" s="21"/>
      <c r="R79" s="20" t="s">
        <v>437</v>
      </c>
      <c r="S79" s="17"/>
      <c r="T79" s="16" t="s">
        <v>438</v>
      </c>
    </row>
    <row r="80" spans="1:20" ht="22.5" x14ac:dyDescent="0.2">
      <c r="A80" s="21">
        <v>61</v>
      </c>
      <c r="B80" s="48" t="s">
        <v>472</v>
      </c>
      <c r="C80" s="21">
        <v>37520689553</v>
      </c>
      <c r="D80" s="48" t="s">
        <v>473</v>
      </c>
      <c r="E80" s="16" t="s">
        <v>332</v>
      </c>
      <c r="F80" s="21" t="s">
        <v>344</v>
      </c>
      <c r="G80" s="25"/>
      <c r="H80" s="49"/>
      <c r="I80" s="17" t="s">
        <v>41</v>
      </c>
      <c r="J80" s="17" t="s">
        <v>456</v>
      </c>
      <c r="K80" s="18"/>
      <c r="L80" s="19">
        <f>N80+P80</f>
        <v>21623.48</v>
      </c>
      <c r="M80" s="18"/>
      <c r="N80" s="19">
        <v>18946.349999999999</v>
      </c>
      <c r="O80" s="18"/>
      <c r="P80" s="19">
        <v>2677.13</v>
      </c>
      <c r="Q80" s="21" t="s">
        <v>482</v>
      </c>
      <c r="R80" s="20" t="s">
        <v>474</v>
      </c>
      <c r="S80" s="17"/>
      <c r="T80" s="16"/>
    </row>
    <row r="81" spans="1:20" ht="22.5" x14ac:dyDescent="0.2">
      <c r="A81" s="21">
        <v>62</v>
      </c>
      <c r="B81" s="20" t="s">
        <v>157</v>
      </c>
      <c r="C81" s="24" t="s">
        <v>156</v>
      </c>
      <c r="D81" s="20" t="s">
        <v>158</v>
      </c>
      <c r="E81" s="16"/>
      <c r="F81" s="21" t="s">
        <v>41</v>
      </c>
      <c r="G81" s="25"/>
      <c r="H81" s="49">
        <v>3507.82</v>
      </c>
      <c r="I81" s="17"/>
      <c r="J81" s="17"/>
      <c r="K81" s="18"/>
      <c r="L81" s="19"/>
      <c r="M81" s="18"/>
      <c r="N81" s="19"/>
      <c r="O81" s="18"/>
      <c r="P81" s="19"/>
      <c r="Q81" s="17"/>
      <c r="R81" s="50"/>
      <c r="S81" s="17"/>
      <c r="T81" s="16"/>
    </row>
    <row r="82" spans="1:20" ht="45" x14ac:dyDescent="0.2">
      <c r="A82" s="21">
        <v>63</v>
      </c>
      <c r="B82" s="20" t="s">
        <v>161</v>
      </c>
      <c r="C82" s="24" t="s">
        <v>159</v>
      </c>
      <c r="D82" s="20" t="s">
        <v>160</v>
      </c>
      <c r="E82" s="16" t="s">
        <v>332</v>
      </c>
      <c r="F82" s="21" t="s">
        <v>41</v>
      </c>
      <c r="G82" s="25"/>
      <c r="H82" s="49">
        <v>235.3</v>
      </c>
      <c r="I82" s="17" t="s">
        <v>41</v>
      </c>
      <c r="J82" s="17" t="s">
        <v>336</v>
      </c>
      <c r="K82" s="18"/>
      <c r="L82" s="19">
        <f>N82+P82</f>
        <v>235.3</v>
      </c>
      <c r="M82" s="18"/>
      <c r="N82" s="19">
        <f>235.3</f>
        <v>235.3</v>
      </c>
      <c r="O82" s="18"/>
      <c r="P82" s="19"/>
      <c r="Q82" s="21" t="s">
        <v>337</v>
      </c>
      <c r="R82" s="50" t="s">
        <v>338</v>
      </c>
      <c r="S82" s="17"/>
      <c r="T82" s="16" t="s">
        <v>162</v>
      </c>
    </row>
    <row r="83" spans="1:20" ht="22.5" x14ac:dyDescent="0.2">
      <c r="A83" s="21">
        <v>64</v>
      </c>
      <c r="B83" s="48" t="s">
        <v>168</v>
      </c>
      <c r="C83" s="21">
        <v>10300762817</v>
      </c>
      <c r="D83" s="48" t="s">
        <v>169</v>
      </c>
      <c r="E83" s="16"/>
      <c r="F83" s="21" t="s">
        <v>41</v>
      </c>
      <c r="G83" s="25"/>
      <c r="H83" s="49">
        <v>984.4</v>
      </c>
      <c r="I83" s="17"/>
      <c r="J83" s="17"/>
      <c r="K83" s="18"/>
      <c r="L83" s="19"/>
      <c r="M83" s="18"/>
      <c r="N83" s="19"/>
      <c r="O83" s="18"/>
      <c r="P83" s="19"/>
      <c r="Q83" s="21"/>
      <c r="R83" s="20"/>
      <c r="S83" s="17"/>
      <c r="T83" s="16"/>
    </row>
    <row r="84" spans="1:20" ht="22.5" x14ac:dyDescent="0.2">
      <c r="A84" s="21">
        <v>65</v>
      </c>
      <c r="B84" s="20" t="s">
        <v>171</v>
      </c>
      <c r="C84" s="24" t="s">
        <v>170</v>
      </c>
      <c r="D84" s="20" t="s">
        <v>172</v>
      </c>
      <c r="E84" s="16"/>
      <c r="F84" s="21" t="s">
        <v>41</v>
      </c>
      <c r="G84" s="25"/>
      <c r="H84" s="49">
        <v>877.8</v>
      </c>
      <c r="I84" s="17"/>
      <c r="J84" s="17"/>
      <c r="K84" s="18"/>
      <c r="L84" s="19"/>
      <c r="M84" s="18"/>
      <c r="N84" s="19"/>
      <c r="O84" s="18"/>
      <c r="P84" s="19"/>
      <c r="Q84" s="17"/>
      <c r="R84" s="50"/>
      <c r="S84" s="17"/>
      <c r="T84" s="16"/>
    </row>
    <row r="85" spans="1:20" ht="22.5" x14ac:dyDescent="0.2">
      <c r="A85" s="21">
        <v>66</v>
      </c>
      <c r="B85" s="48" t="s">
        <v>174</v>
      </c>
      <c r="C85" s="24" t="s">
        <v>173</v>
      </c>
      <c r="D85" s="48" t="s">
        <v>175</v>
      </c>
      <c r="E85" s="16"/>
      <c r="F85" s="21" t="s">
        <v>41</v>
      </c>
      <c r="G85" s="25"/>
      <c r="H85" s="49">
        <v>2246.7800000000002</v>
      </c>
      <c r="I85" s="17"/>
      <c r="J85" s="17"/>
      <c r="K85" s="18"/>
      <c r="L85" s="19"/>
      <c r="M85" s="18"/>
      <c r="N85" s="19"/>
      <c r="O85" s="18"/>
      <c r="P85" s="19"/>
      <c r="Q85" s="21"/>
      <c r="R85" s="48"/>
      <c r="S85" s="17"/>
      <c r="T85" s="16"/>
    </row>
    <row r="86" spans="1:20" ht="33.75" x14ac:dyDescent="0.2">
      <c r="A86" s="21">
        <v>67</v>
      </c>
      <c r="B86" s="48" t="s">
        <v>177</v>
      </c>
      <c r="C86" s="24" t="s">
        <v>176</v>
      </c>
      <c r="D86" s="48" t="s">
        <v>178</v>
      </c>
      <c r="E86" s="16"/>
      <c r="F86" s="21" t="s">
        <v>41</v>
      </c>
      <c r="G86" s="25"/>
      <c r="H86" s="49">
        <v>596.64</v>
      </c>
      <c r="I86" s="17"/>
      <c r="J86" s="17"/>
      <c r="K86" s="18"/>
      <c r="L86" s="19"/>
      <c r="M86" s="18"/>
      <c r="N86" s="19"/>
      <c r="O86" s="18"/>
      <c r="P86" s="19"/>
      <c r="Q86" s="21"/>
      <c r="R86" s="50"/>
      <c r="S86" s="17"/>
      <c r="T86" s="16"/>
    </row>
    <row r="87" spans="1:20" ht="22.5" x14ac:dyDescent="0.2">
      <c r="A87" s="21">
        <v>68</v>
      </c>
      <c r="B87" s="48" t="s">
        <v>179</v>
      </c>
      <c r="C87" s="21">
        <v>94025835567</v>
      </c>
      <c r="D87" s="48" t="s">
        <v>180</v>
      </c>
      <c r="E87" s="16"/>
      <c r="F87" s="21" t="s">
        <v>41</v>
      </c>
      <c r="G87" s="25"/>
      <c r="H87" s="49">
        <v>496.11</v>
      </c>
      <c r="I87" s="17"/>
      <c r="J87" s="17"/>
      <c r="K87" s="18"/>
      <c r="L87" s="19"/>
      <c r="M87" s="18"/>
      <c r="N87" s="19"/>
      <c r="O87" s="18"/>
      <c r="P87" s="19"/>
      <c r="Q87" s="21"/>
      <c r="R87" s="48"/>
      <c r="S87" s="17"/>
      <c r="T87" s="16"/>
    </row>
    <row r="88" spans="1:20" ht="56.25" x14ac:dyDescent="0.2">
      <c r="A88" s="21">
        <v>69</v>
      </c>
      <c r="B88" s="48" t="s">
        <v>181</v>
      </c>
      <c r="C88" s="21">
        <v>18758389637</v>
      </c>
      <c r="D88" s="48" t="s">
        <v>182</v>
      </c>
      <c r="E88" s="16"/>
      <c r="F88" s="21" t="s">
        <v>41</v>
      </c>
      <c r="G88" s="25"/>
      <c r="H88" s="49">
        <v>1005.34</v>
      </c>
      <c r="I88" s="17"/>
      <c r="J88" s="17"/>
      <c r="K88" s="18"/>
      <c r="L88" s="19"/>
      <c r="M88" s="18"/>
      <c r="N88" s="19"/>
      <c r="O88" s="18"/>
      <c r="P88" s="19"/>
      <c r="Q88" s="21"/>
      <c r="R88" s="48"/>
      <c r="S88" s="17"/>
      <c r="T88" s="16" t="s">
        <v>183</v>
      </c>
    </row>
    <row r="89" spans="1:20" ht="22.5" x14ac:dyDescent="0.2">
      <c r="A89" s="21">
        <v>70</v>
      </c>
      <c r="B89" s="20" t="s">
        <v>185</v>
      </c>
      <c r="C89" s="24" t="s">
        <v>184</v>
      </c>
      <c r="D89" s="20" t="s">
        <v>186</v>
      </c>
      <c r="E89" s="16" t="s">
        <v>332</v>
      </c>
      <c r="F89" s="21" t="s">
        <v>41</v>
      </c>
      <c r="G89" s="25"/>
      <c r="H89" s="26">
        <v>3324.5</v>
      </c>
      <c r="I89" s="17" t="s">
        <v>41</v>
      </c>
      <c r="J89" s="17" t="s">
        <v>367</v>
      </c>
      <c r="K89" s="18"/>
      <c r="L89" s="19">
        <f>N89+P89</f>
        <v>3597.11</v>
      </c>
      <c r="M89" s="18"/>
      <c r="N89" s="19">
        <v>3597.11</v>
      </c>
      <c r="O89" s="18"/>
      <c r="P89" s="19"/>
      <c r="Q89" s="71"/>
      <c r="R89" s="20" t="s">
        <v>379</v>
      </c>
      <c r="S89" s="17"/>
      <c r="T89" s="16"/>
    </row>
    <row r="90" spans="1:20" ht="22.5" x14ac:dyDescent="0.2">
      <c r="A90" s="21">
        <v>71</v>
      </c>
      <c r="B90" s="20" t="s">
        <v>188</v>
      </c>
      <c r="C90" s="24" t="s">
        <v>187</v>
      </c>
      <c r="D90" s="20" t="s">
        <v>189</v>
      </c>
      <c r="E90" s="16"/>
      <c r="F90" s="21" t="s">
        <v>41</v>
      </c>
      <c r="G90" s="25"/>
      <c r="H90" s="49">
        <v>12.06</v>
      </c>
      <c r="I90" s="17"/>
      <c r="J90" s="17"/>
      <c r="K90" s="18"/>
      <c r="L90" s="19"/>
      <c r="M90" s="18"/>
      <c r="N90" s="19"/>
      <c r="O90" s="18"/>
      <c r="P90" s="19"/>
      <c r="Q90" s="17"/>
      <c r="R90" s="50"/>
      <c r="S90" s="17"/>
      <c r="T90" s="16"/>
    </row>
    <row r="91" spans="1:20" ht="33.75" x14ac:dyDescent="0.2">
      <c r="A91" s="21">
        <v>72</v>
      </c>
      <c r="B91" s="48" t="s">
        <v>191</v>
      </c>
      <c r="C91" s="24" t="s">
        <v>190</v>
      </c>
      <c r="D91" s="48" t="s">
        <v>192</v>
      </c>
      <c r="E91" s="16"/>
      <c r="F91" s="21" t="s">
        <v>41</v>
      </c>
      <c r="G91" s="25"/>
      <c r="H91" s="49">
        <v>312.5</v>
      </c>
      <c r="I91" s="17"/>
      <c r="J91" s="17"/>
      <c r="K91" s="18"/>
      <c r="L91" s="19"/>
      <c r="M91" s="18"/>
      <c r="N91" s="19"/>
      <c r="O91" s="18"/>
      <c r="P91" s="19"/>
      <c r="Q91" s="21"/>
      <c r="R91" s="50"/>
      <c r="S91" s="17"/>
      <c r="T91" s="16"/>
    </row>
    <row r="92" spans="1:20" ht="33.75" x14ac:dyDescent="0.2">
      <c r="A92" s="21">
        <v>73</v>
      </c>
      <c r="B92" s="20" t="s">
        <v>194</v>
      </c>
      <c r="C92" s="24" t="s">
        <v>193</v>
      </c>
      <c r="D92" s="20" t="s">
        <v>195</v>
      </c>
      <c r="E92" s="16" t="s">
        <v>332</v>
      </c>
      <c r="F92" s="21" t="s">
        <v>41</v>
      </c>
      <c r="G92" s="25"/>
      <c r="H92" s="49">
        <v>8607.5400000000009</v>
      </c>
      <c r="I92" s="17" t="s">
        <v>41</v>
      </c>
      <c r="J92" s="17" t="s">
        <v>349</v>
      </c>
      <c r="K92" s="18"/>
      <c r="L92" s="19">
        <f>N92+P92</f>
        <v>8607.5400000000009</v>
      </c>
      <c r="M92" s="18"/>
      <c r="N92" s="19">
        <v>8607.5400000000009</v>
      </c>
      <c r="O92" s="18"/>
      <c r="P92" s="19"/>
      <c r="Q92" s="21"/>
      <c r="R92" s="20" t="s">
        <v>360</v>
      </c>
      <c r="S92" s="17"/>
      <c r="T92" s="16"/>
    </row>
    <row r="93" spans="1:20" ht="45" x14ac:dyDescent="0.2">
      <c r="A93" s="21">
        <v>74</v>
      </c>
      <c r="B93" s="55" t="s">
        <v>373</v>
      </c>
      <c r="C93" s="56" t="s">
        <v>374</v>
      </c>
      <c r="D93" s="55" t="s">
        <v>375</v>
      </c>
      <c r="E93" s="16" t="s">
        <v>332</v>
      </c>
      <c r="F93" s="54" t="s">
        <v>344</v>
      </c>
      <c r="G93" s="58"/>
      <c r="H93" s="59"/>
      <c r="I93" s="60" t="s">
        <v>41</v>
      </c>
      <c r="J93" s="60" t="s">
        <v>367</v>
      </c>
      <c r="K93" s="18"/>
      <c r="L93" s="19">
        <f>N93+P93</f>
        <v>5056.82</v>
      </c>
      <c r="M93" s="18"/>
      <c r="N93" s="19">
        <f>2100+428.41</f>
        <v>2528.41</v>
      </c>
      <c r="O93" s="18"/>
      <c r="P93" s="19">
        <v>2528.41</v>
      </c>
      <c r="Q93" s="21"/>
      <c r="R93" s="20" t="s">
        <v>376</v>
      </c>
      <c r="S93" s="17"/>
      <c r="T93" s="16" t="s">
        <v>450</v>
      </c>
    </row>
    <row r="94" spans="1:20" ht="22.5" x14ac:dyDescent="0.2">
      <c r="A94" s="28">
        <v>75</v>
      </c>
      <c r="B94" s="61" t="s">
        <v>196</v>
      </c>
      <c r="C94" s="28">
        <v>32179081874</v>
      </c>
      <c r="D94" s="61" t="s">
        <v>197</v>
      </c>
      <c r="E94" s="16" t="s">
        <v>332</v>
      </c>
      <c r="F94" s="28" t="s">
        <v>41</v>
      </c>
      <c r="G94" s="62"/>
      <c r="H94" s="72">
        <v>6327.91</v>
      </c>
      <c r="I94" s="34" t="s">
        <v>41</v>
      </c>
      <c r="J94" s="34" t="s">
        <v>349</v>
      </c>
      <c r="K94" s="18"/>
      <c r="L94" s="19">
        <f>N94+P94</f>
        <v>6455.42</v>
      </c>
      <c r="M94" s="18"/>
      <c r="N94" s="19">
        <f>6284.29</f>
        <v>6284.29</v>
      </c>
      <c r="O94" s="18"/>
      <c r="P94" s="19">
        <v>171.13</v>
      </c>
      <c r="Q94" s="21"/>
      <c r="R94" s="20" t="s">
        <v>361</v>
      </c>
      <c r="S94" s="17"/>
      <c r="T94" s="16"/>
    </row>
    <row r="95" spans="1:20" ht="112.5" x14ac:dyDescent="0.2">
      <c r="A95" s="36"/>
      <c r="B95" s="73"/>
      <c r="C95" s="36"/>
      <c r="D95" s="73"/>
      <c r="E95" s="16" t="s">
        <v>353</v>
      </c>
      <c r="F95" s="36"/>
      <c r="G95" s="70"/>
      <c r="H95" s="74"/>
      <c r="I95" s="42"/>
      <c r="J95" s="42"/>
      <c r="K95" s="18"/>
      <c r="L95" s="19"/>
      <c r="M95" s="18"/>
      <c r="N95" s="19"/>
      <c r="O95" s="18"/>
      <c r="P95" s="19"/>
      <c r="Q95" s="21"/>
      <c r="R95" s="20" t="s">
        <v>362</v>
      </c>
      <c r="S95" s="48" t="s">
        <v>363</v>
      </c>
      <c r="T95" s="16"/>
    </row>
    <row r="96" spans="1:20" ht="33.75" x14ac:dyDescent="0.2">
      <c r="A96" s="21">
        <v>76</v>
      </c>
      <c r="B96" s="20" t="s">
        <v>199</v>
      </c>
      <c r="C96" s="24" t="s">
        <v>198</v>
      </c>
      <c r="D96" s="20" t="s">
        <v>200</v>
      </c>
      <c r="E96" s="16"/>
      <c r="F96" s="21" t="s">
        <v>41</v>
      </c>
      <c r="G96" s="25"/>
      <c r="H96" s="49">
        <v>184.45</v>
      </c>
      <c r="I96" s="17"/>
      <c r="J96" s="17"/>
      <c r="K96" s="18"/>
      <c r="L96" s="19"/>
      <c r="M96" s="18"/>
      <c r="N96" s="19"/>
      <c r="O96" s="18"/>
      <c r="P96" s="19"/>
      <c r="Q96" s="17"/>
      <c r="R96" s="48"/>
      <c r="S96" s="17"/>
      <c r="T96" s="16"/>
    </row>
    <row r="97" spans="1:20" ht="33.75" x14ac:dyDescent="0.2">
      <c r="A97" s="21">
        <v>77</v>
      </c>
      <c r="B97" s="20" t="s">
        <v>202</v>
      </c>
      <c r="C97" s="24" t="s">
        <v>201</v>
      </c>
      <c r="D97" s="20" t="s">
        <v>203</v>
      </c>
      <c r="E97" s="16"/>
      <c r="F97" s="21" t="s">
        <v>41</v>
      </c>
      <c r="G97" s="25"/>
      <c r="H97" s="49">
        <v>641.25</v>
      </c>
      <c r="I97" s="17"/>
      <c r="J97" s="17"/>
      <c r="K97" s="18"/>
      <c r="L97" s="19"/>
      <c r="M97" s="18"/>
      <c r="N97" s="19"/>
      <c r="O97" s="18"/>
      <c r="P97" s="19"/>
      <c r="Q97" s="21"/>
      <c r="R97" s="20"/>
      <c r="S97" s="17"/>
      <c r="T97" s="16"/>
    </row>
    <row r="98" spans="1:20" ht="180" x14ac:dyDescent="0.2">
      <c r="A98" s="21">
        <v>78</v>
      </c>
      <c r="B98" s="20" t="s">
        <v>400</v>
      </c>
      <c r="C98" s="24" t="s">
        <v>401</v>
      </c>
      <c r="D98" s="20" t="s">
        <v>402</v>
      </c>
      <c r="E98" s="16" t="s">
        <v>332</v>
      </c>
      <c r="F98" s="21" t="s">
        <v>344</v>
      </c>
      <c r="G98" s="25"/>
      <c r="H98" s="49"/>
      <c r="I98" s="17" t="s">
        <v>41</v>
      </c>
      <c r="J98" s="17" t="s">
        <v>403</v>
      </c>
      <c r="K98" s="18"/>
      <c r="L98" s="19">
        <f>N98+P98</f>
        <v>3268.1</v>
      </c>
      <c r="M98" s="18"/>
      <c r="N98" s="19">
        <f>2682.52+360.58+225</f>
        <v>3268.1</v>
      </c>
      <c r="O98" s="18"/>
      <c r="P98" s="19"/>
      <c r="Q98" s="21" t="s">
        <v>404</v>
      </c>
      <c r="R98" s="20" t="s">
        <v>405</v>
      </c>
      <c r="S98" s="17"/>
      <c r="T98" s="16" t="s">
        <v>406</v>
      </c>
    </row>
    <row r="99" spans="1:20" ht="56.25" x14ac:dyDescent="0.2">
      <c r="A99" s="21">
        <v>79</v>
      </c>
      <c r="B99" s="48" t="s">
        <v>204</v>
      </c>
      <c r="C99" s="24" t="s">
        <v>331</v>
      </c>
      <c r="D99" s="48" t="s">
        <v>205</v>
      </c>
      <c r="E99" s="16" t="s">
        <v>332</v>
      </c>
      <c r="F99" s="21" t="s">
        <v>41</v>
      </c>
      <c r="G99" s="25"/>
      <c r="H99" s="49">
        <v>164.05</v>
      </c>
      <c r="I99" s="17" t="s">
        <v>41</v>
      </c>
      <c r="J99" s="17" t="s">
        <v>368</v>
      </c>
      <c r="K99" s="18"/>
      <c r="L99" s="19">
        <f>N99+P99</f>
        <v>74.75</v>
      </c>
      <c r="M99" s="18"/>
      <c r="N99" s="19">
        <f>74.75</f>
        <v>74.75</v>
      </c>
      <c r="O99" s="18"/>
      <c r="P99" s="19"/>
      <c r="Q99" s="21" t="s">
        <v>451</v>
      </c>
      <c r="R99" s="20" t="s">
        <v>369</v>
      </c>
      <c r="S99" s="17"/>
      <c r="T99" s="16"/>
    </row>
    <row r="100" spans="1:20" ht="22.5" x14ac:dyDescent="0.2">
      <c r="A100" s="21">
        <v>80</v>
      </c>
      <c r="B100" s="48" t="s">
        <v>206</v>
      </c>
      <c r="C100" s="21">
        <v>50697070495</v>
      </c>
      <c r="D100" s="48" t="s">
        <v>207</v>
      </c>
      <c r="E100" s="16"/>
      <c r="F100" s="21" t="s">
        <v>41</v>
      </c>
      <c r="G100" s="25"/>
      <c r="H100" s="49">
        <v>637</v>
      </c>
      <c r="I100" s="17"/>
      <c r="J100" s="17"/>
      <c r="K100" s="18"/>
      <c r="L100" s="19"/>
      <c r="M100" s="18"/>
      <c r="N100" s="19"/>
      <c r="O100" s="18"/>
      <c r="P100" s="19"/>
      <c r="Q100" s="21"/>
      <c r="R100" s="48"/>
      <c r="S100" s="17"/>
      <c r="T100" s="16"/>
    </row>
    <row r="101" spans="1:20" ht="33.75" x14ac:dyDescent="0.2">
      <c r="A101" s="21">
        <v>81</v>
      </c>
      <c r="B101" s="20" t="s">
        <v>209</v>
      </c>
      <c r="C101" s="24" t="s">
        <v>208</v>
      </c>
      <c r="D101" s="20" t="s">
        <v>210</v>
      </c>
      <c r="E101" s="16" t="s">
        <v>332</v>
      </c>
      <c r="F101" s="21" t="s">
        <v>41</v>
      </c>
      <c r="G101" s="25"/>
      <c r="H101" s="49">
        <v>44350</v>
      </c>
      <c r="I101" s="17" t="s">
        <v>41</v>
      </c>
      <c r="J101" s="17" t="s">
        <v>380</v>
      </c>
      <c r="K101" s="18"/>
      <c r="L101" s="19">
        <f>N101+P101</f>
        <v>136902.23000000001</v>
      </c>
      <c r="M101" s="18"/>
      <c r="N101" s="19">
        <f>130975+5927.23</f>
        <v>136902.23000000001</v>
      </c>
      <c r="O101" s="18"/>
      <c r="P101" s="19"/>
      <c r="Q101" s="21" t="s">
        <v>41</v>
      </c>
      <c r="R101" s="50" t="s">
        <v>397</v>
      </c>
      <c r="S101" s="17"/>
      <c r="T101" s="16"/>
    </row>
    <row r="102" spans="1:20" ht="56.25" x14ac:dyDescent="0.2">
      <c r="A102" s="21">
        <v>82</v>
      </c>
      <c r="B102" s="20" t="s">
        <v>213</v>
      </c>
      <c r="C102" s="24" t="s">
        <v>211</v>
      </c>
      <c r="D102" s="20" t="s">
        <v>212</v>
      </c>
      <c r="E102" s="16"/>
      <c r="F102" s="21" t="s">
        <v>41</v>
      </c>
      <c r="G102" s="25"/>
      <c r="H102" s="49">
        <v>10312.5</v>
      </c>
      <c r="I102" s="17"/>
      <c r="J102" s="17"/>
      <c r="K102" s="18"/>
      <c r="L102" s="19"/>
      <c r="M102" s="18"/>
      <c r="N102" s="19"/>
      <c r="O102" s="18"/>
      <c r="P102" s="19"/>
      <c r="Q102" s="21"/>
      <c r="R102" s="20"/>
      <c r="S102" s="17"/>
      <c r="T102" s="16" t="s">
        <v>214</v>
      </c>
    </row>
    <row r="103" spans="1:20" ht="22.5" x14ac:dyDescent="0.2">
      <c r="A103" s="21">
        <v>83</v>
      </c>
      <c r="B103" s="20" t="s">
        <v>297</v>
      </c>
      <c r="C103" s="24" t="s">
        <v>298</v>
      </c>
      <c r="D103" s="20" t="s">
        <v>299</v>
      </c>
      <c r="E103" s="16"/>
      <c r="F103" s="21" t="s">
        <v>41</v>
      </c>
      <c r="G103" s="25"/>
      <c r="H103" s="49">
        <v>5169.17</v>
      </c>
      <c r="I103" s="17"/>
      <c r="J103" s="17"/>
      <c r="K103" s="18"/>
      <c r="L103" s="19"/>
      <c r="M103" s="18"/>
      <c r="N103" s="19"/>
      <c r="O103" s="18"/>
      <c r="P103" s="19"/>
      <c r="Q103" s="21"/>
      <c r="R103" s="20"/>
      <c r="S103" s="17"/>
      <c r="T103" s="16"/>
    </row>
    <row r="104" spans="1:20" ht="78.75" x14ac:dyDescent="0.2">
      <c r="A104" s="21">
        <v>84</v>
      </c>
      <c r="B104" s="20" t="s">
        <v>454</v>
      </c>
      <c r="C104" s="75" t="s">
        <v>479</v>
      </c>
      <c r="D104" s="20" t="s">
        <v>455</v>
      </c>
      <c r="E104" s="16" t="s">
        <v>332</v>
      </c>
      <c r="F104" s="21" t="s">
        <v>344</v>
      </c>
      <c r="G104" s="25"/>
      <c r="H104" s="49"/>
      <c r="I104" s="17" t="s">
        <v>41</v>
      </c>
      <c r="J104" s="17" t="s">
        <v>456</v>
      </c>
      <c r="K104" s="18"/>
      <c r="L104" s="19">
        <f>N104+P104</f>
        <v>141600</v>
      </c>
      <c r="M104" s="18"/>
      <c r="N104" s="19">
        <v>141600</v>
      </c>
      <c r="O104" s="18"/>
      <c r="P104" s="19"/>
      <c r="Q104" s="21"/>
      <c r="R104" s="20" t="s">
        <v>457</v>
      </c>
      <c r="S104" s="17"/>
      <c r="T104" s="16" t="s">
        <v>480</v>
      </c>
    </row>
    <row r="105" spans="1:20" ht="45" x14ac:dyDescent="0.2">
      <c r="A105" s="21">
        <v>85</v>
      </c>
      <c r="B105" s="20" t="s">
        <v>216</v>
      </c>
      <c r="C105" s="24" t="s">
        <v>215</v>
      </c>
      <c r="D105" s="20" t="s">
        <v>217</v>
      </c>
      <c r="E105" s="16"/>
      <c r="F105" s="21" t="s">
        <v>41</v>
      </c>
      <c r="G105" s="25"/>
      <c r="H105" s="49">
        <v>5500</v>
      </c>
      <c r="I105" s="17"/>
      <c r="J105" s="17"/>
      <c r="K105" s="18"/>
      <c r="L105" s="19"/>
      <c r="M105" s="18"/>
      <c r="N105" s="19"/>
      <c r="O105" s="18"/>
      <c r="P105" s="19"/>
      <c r="Q105" s="17"/>
      <c r="R105" s="20"/>
      <c r="S105" s="17"/>
      <c r="T105" s="16" t="s">
        <v>162</v>
      </c>
    </row>
    <row r="106" spans="1:20" ht="22.5" x14ac:dyDescent="0.2">
      <c r="A106" s="21">
        <v>86</v>
      </c>
      <c r="B106" s="48" t="s">
        <v>142</v>
      </c>
      <c r="C106" s="21">
        <v>44946290111</v>
      </c>
      <c r="D106" s="48" t="s">
        <v>141</v>
      </c>
      <c r="E106" s="16"/>
      <c r="F106" s="21" t="s">
        <v>41</v>
      </c>
      <c r="G106" s="25"/>
      <c r="H106" s="49">
        <v>2613.0700000000002</v>
      </c>
      <c r="I106" s="17"/>
      <c r="J106" s="17"/>
      <c r="K106" s="18"/>
      <c r="L106" s="19"/>
      <c r="M106" s="18"/>
      <c r="N106" s="19"/>
      <c r="O106" s="18"/>
      <c r="P106" s="19"/>
      <c r="Q106" s="21"/>
      <c r="R106" s="20"/>
      <c r="S106" s="17"/>
      <c r="T106" s="16"/>
    </row>
    <row r="107" spans="1:20" ht="45" x14ac:dyDescent="0.2">
      <c r="A107" s="21">
        <v>87</v>
      </c>
      <c r="B107" s="20" t="s">
        <v>222</v>
      </c>
      <c r="C107" s="24" t="s">
        <v>221</v>
      </c>
      <c r="D107" s="20" t="s">
        <v>223</v>
      </c>
      <c r="E107" s="16" t="s">
        <v>332</v>
      </c>
      <c r="F107" s="21" t="s">
        <v>41</v>
      </c>
      <c r="G107" s="25"/>
      <c r="H107" s="49">
        <v>953.54</v>
      </c>
      <c r="I107" s="17" t="s">
        <v>41</v>
      </c>
      <c r="J107" s="17" t="s">
        <v>333</v>
      </c>
      <c r="K107" s="18"/>
      <c r="L107" s="19">
        <f>N107+P107</f>
        <v>1733.08</v>
      </c>
      <c r="M107" s="18"/>
      <c r="N107" s="19">
        <f>866.54</f>
        <v>866.54</v>
      </c>
      <c r="O107" s="18"/>
      <c r="P107" s="19">
        <v>866.54</v>
      </c>
      <c r="Q107" s="21" t="s">
        <v>41</v>
      </c>
      <c r="R107" s="20"/>
      <c r="S107" s="17"/>
      <c r="T107" s="16" t="s">
        <v>334</v>
      </c>
    </row>
    <row r="108" spans="1:20" ht="236.25" x14ac:dyDescent="0.2">
      <c r="A108" s="21">
        <v>88</v>
      </c>
      <c r="B108" s="48" t="s">
        <v>224</v>
      </c>
      <c r="C108" s="21">
        <v>39407561510</v>
      </c>
      <c r="D108" s="48" t="s">
        <v>225</v>
      </c>
      <c r="E108" s="16" t="s">
        <v>332</v>
      </c>
      <c r="F108" s="21" t="s">
        <v>41</v>
      </c>
      <c r="G108" s="25"/>
      <c r="H108" s="49">
        <v>11082.41</v>
      </c>
      <c r="I108" s="17" t="s">
        <v>41</v>
      </c>
      <c r="J108" s="17" t="s">
        <v>351</v>
      </c>
      <c r="K108" s="18"/>
      <c r="L108" s="19">
        <f>N108+P108</f>
        <v>11082.41</v>
      </c>
      <c r="M108" s="18"/>
      <c r="N108" s="19">
        <v>11082.41</v>
      </c>
      <c r="O108" s="18"/>
      <c r="P108" s="19"/>
      <c r="Q108" s="21"/>
      <c r="R108" s="20" t="s">
        <v>355</v>
      </c>
      <c r="S108" s="17"/>
      <c r="T108" s="16" t="s">
        <v>366</v>
      </c>
    </row>
    <row r="109" spans="1:20" ht="22.5" x14ac:dyDescent="0.2">
      <c r="A109" s="21">
        <v>89</v>
      </c>
      <c r="B109" s="20" t="s">
        <v>228</v>
      </c>
      <c r="C109" s="24" t="s">
        <v>227</v>
      </c>
      <c r="D109" s="20" t="s">
        <v>229</v>
      </c>
      <c r="E109" s="16"/>
      <c r="F109" s="21" t="s">
        <v>41</v>
      </c>
      <c r="G109" s="25"/>
      <c r="H109" s="26">
        <v>7.75</v>
      </c>
      <c r="I109" s="17"/>
      <c r="J109" s="17"/>
      <c r="K109" s="18"/>
      <c r="L109" s="19"/>
      <c r="M109" s="18"/>
      <c r="N109" s="19"/>
      <c r="O109" s="18"/>
      <c r="P109" s="19"/>
      <c r="Q109" s="17"/>
      <c r="R109" s="20"/>
      <c r="S109" s="17"/>
      <c r="T109" s="16"/>
    </row>
    <row r="110" spans="1:20" ht="22.5" x14ac:dyDescent="0.2">
      <c r="A110" s="21">
        <v>90</v>
      </c>
      <c r="B110" s="20" t="s">
        <v>231</v>
      </c>
      <c r="C110" s="24" t="s">
        <v>230</v>
      </c>
      <c r="D110" s="20" t="s">
        <v>232</v>
      </c>
      <c r="E110" s="16"/>
      <c r="F110" s="21" t="s">
        <v>41</v>
      </c>
      <c r="G110" s="25"/>
      <c r="H110" s="49">
        <v>3399.82</v>
      </c>
      <c r="I110" s="17"/>
      <c r="J110" s="17"/>
      <c r="K110" s="18"/>
      <c r="L110" s="19"/>
      <c r="M110" s="18"/>
      <c r="N110" s="19"/>
      <c r="O110" s="18"/>
      <c r="P110" s="19"/>
      <c r="Q110" s="17"/>
      <c r="R110" s="20"/>
      <c r="S110" s="17"/>
      <c r="T110" s="16"/>
    </row>
    <row r="111" spans="1:20" ht="78.75" x14ac:dyDescent="0.2">
      <c r="A111" s="21">
        <v>91</v>
      </c>
      <c r="B111" s="20" t="s">
        <v>234</v>
      </c>
      <c r="C111" s="24" t="s">
        <v>233</v>
      </c>
      <c r="D111" s="20" t="s">
        <v>235</v>
      </c>
      <c r="E111" s="16"/>
      <c r="F111" s="21" t="s">
        <v>41</v>
      </c>
      <c r="G111" s="25"/>
      <c r="H111" s="49">
        <v>1382.94</v>
      </c>
      <c r="I111" s="17"/>
      <c r="J111" s="17"/>
      <c r="K111" s="18"/>
      <c r="L111" s="19"/>
      <c r="M111" s="18"/>
      <c r="N111" s="19"/>
      <c r="O111" s="18"/>
      <c r="P111" s="19"/>
      <c r="Q111" s="21"/>
      <c r="R111" s="20"/>
      <c r="S111" s="17"/>
      <c r="T111" s="16" t="s">
        <v>310</v>
      </c>
    </row>
    <row r="112" spans="1:20" ht="112.5" x14ac:dyDescent="0.2">
      <c r="A112" s="21">
        <v>92</v>
      </c>
      <c r="B112" s="20" t="s">
        <v>413</v>
      </c>
      <c r="C112" s="24" t="s">
        <v>414</v>
      </c>
      <c r="D112" s="20" t="s">
        <v>415</v>
      </c>
      <c r="E112" s="16" t="s">
        <v>332</v>
      </c>
      <c r="F112" s="21" t="s">
        <v>344</v>
      </c>
      <c r="G112" s="25"/>
      <c r="H112" s="49"/>
      <c r="I112" s="17" t="s">
        <v>41</v>
      </c>
      <c r="J112" s="17" t="s">
        <v>416</v>
      </c>
      <c r="K112" s="18"/>
      <c r="L112" s="19">
        <f>N112+P112</f>
        <v>696246.57</v>
      </c>
      <c r="M112" s="18"/>
      <c r="N112" s="19">
        <f>563440.66+3926.83</f>
        <v>567367.49</v>
      </c>
      <c r="O112" s="18"/>
      <c r="P112" s="19">
        <v>128879.08</v>
      </c>
      <c r="Q112" s="21" t="s">
        <v>418</v>
      </c>
      <c r="R112" s="20" t="s">
        <v>417</v>
      </c>
      <c r="S112" s="17"/>
      <c r="T112" s="16" t="s">
        <v>447</v>
      </c>
    </row>
    <row r="113" spans="1:20" ht="33.75" x14ac:dyDescent="0.2">
      <c r="A113" s="21">
        <v>93</v>
      </c>
      <c r="B113" s="48" t="s">
        <v>236</v>
      </c>
      <c r="C113" s="21">
        <v>47451100713</v>
      </c>
      <c r="D113" s="48" t="s">
        <v>237</v>
      </c>
      <c r="E113" s="16"/>
      <c r="F113" s="21" t="s">
        <v>41</v>
      </c>
      <c r="G113" s="25"/>
      <c r="H113" s="49">
        <v>3844.11</v>
      </c>
      <c r="I113" s="17"/>
      <c r="J113" s="17"/>
      <c r="K113" s="18"/>
      <c r="L113" s="19"/>
      <c r="M113" s="18"/>
      <c r="N113" s="19"/>
      <c r="O113" s="18"/>
      <c r="P113" s="19"/>
      <c r="Q113" s="21"/>
      <c r="R113" s="20"/>
      <c r="S113" s="17"/>
      <c r="T113" s="16"/>
    </row>
    <row r="114" spans="1:20" ht="22.5" x14ac:dyDescent="0.2">
      <c r="A114" s="21">
        <v>94</v>
      </c>
      <c r="B114" s="48" t="s">
        <v>238</v>
      </c>
      <c r="C114" s="21">
        <v>89570662388</v>
      </c>
      <c r="D114" s="48" t="s">
        <v>239</v>
      </c>
      <c r="E114" s="16" t="s">
        <v>332</v>
      </c>
      <c r="F114" s="21" t="s">
        <v>41</v>
      </c>
      <c r="G114" s="25"/>
      <c r="H114" s="49">
        <v>38800</v>
      </c>
      <c r="I114" s="17" t="s">
        <v>41</v>
      </c>
      <c r="J114" s="17" t="s">
        <v>436</v>
      </c>
      <c r="K114" s="18"/>
      <c r="L114" s="19">
        <f>N114+P114</f>
        <v>38800</v>
      </c>
      <c r="M114" s="18"/>
      <c r="N114" s="19">
        <v>38800</v>
      </c>
      <c r="O114" s="18"/>
      <c r="P114" s="19"/>
      <c r="Q114" s="21" t="s">
        <v>440</v>
      </c>
      <c r="R114" s="48" t="s">
        <v>361</v>
      </c>
      <c r="S114" s="17"/>
      <c r="T114" s="16"/>
    </row>
    <row r="115" spans="1:20" ht="22.5" x14ac:dyDescent="0.2">
      <c r="A115" s="21">
        <v>95</v>
      </c>
      <c r="B115" s="20" t="s">
        <v>241</v>
      </c>
      <c r="C115" s="24" t="s">
        <v>240</v>
      </c>
      <c r="D115" s="20" t="s">
        <v>242</v>
      </c>
      <c r="E115" s="16"/>
      <c r="F115" s="21" t="s">
        <v>41</v>
      </c>
      <c r="G115" s="25"/>
      <c r="H115" s="49">
        <v>18937.5</v>
      </c>
      <c r="I115" s="17"/>
      <c r="J115" s="17"/>
      <c r="K115" s="18"/>
      <c r="L115" s="19"/>
      <c r="M115" s="18"/>
      <c r="N115" s="19"/>
      <c r="O115" s="18"/>
      <c r="P115" s="19"/>
      <c r="Q115" s="17"/>
      <c r="R115" s="50"/>
      <c r="S115" s="17"/>
      <c r="T115" s="16"/>
    </row>
    <row r="116" spans="1:20" ht="22.5" x14ac:dyDescent="0.2">
      <c r="A116" s="21">
        <v>96</v>
      </c>
      <c r="B116" s="20" t="s">
        <v>300</v>
      </c>
      <c r="C116" s="24" t="s">
        <v>301</v>
      </c>
      <c r="D116" s="20" t="s">
        <v>302</v>
      </c>
      <c r="E116" s="16"/>
      <c r="F116" s="21" t="s">
        <v>41</v>
      </c>
      <c r="G116" s="25"/>
      <c r="H116" s="49">
        <v>2719.27</v>
      </c>
      <c r="I116" s="17"/>
      <c r="J116" s="17"/>
      <c r="K116" s="18"/>
      <c r="L116" s="19"/>
      <c r="M116" s="18"/>
      <c r="N116" s="19"/>
      <c r="O116" s="18"/>
      <c r="P116" s="19"/>
      <c r="Q116" s="17"/>
      <c r="R116" s="50"/>
      <c r="S116" s="17"/>
      <c r="T116" s="16"/>
    </row>
    <row r="117" spans="1:20" ht="45" x14ac:dyDescent="0.2">
      <c r="A117" s="21">
        <v>97</v>
      </c>
      <c r="B117" s="20" t="s">
        <v>244</v>
      </c>
      <c r="C117" s="24" t="s">
        <v>243</v>
      </c>
      <c r="D117" s="20" t="s">
        <v>245</v>
      </c>
      <c r="E117" s="16"/>
      <c r="F117" s="21" t="s">
        <v>41</v>
      </c>
      <c r="G117" s="25"/>
      <c r="H117" s="49">
        <v>150.55000000000001</v>
      </c>
      <c r="I117" s="17"/>
      <c r="J117" s="17"/>
      <c r="K117" s="18"/>
      <c r="L117" s="19"/>
      <c r="M117" s="18"/>
      <c r="N117" s="19"/>
      <c r="O117" s="18"/>
      <c r="P117" s="19"/>
      <c r="Q117" s="17"/>
      <c r="R117" s="48"/>
      <c r="S117" s="17"/>
      <c r="T117" s="16"/>
    </row>
    <row r="118" spans="1:20" ht="22.5" x14ac:dyDescent="0.2">
      <c r="A118" s="21">
        <v>98</v>
      </c>
      <c r="B118" s="20" t="s">
        <v>247</v>
      </c>
      <c r="C118" s="24" t="s">
        <v>246</v>
      </c>
      <c r="D118" s="20" t="s">
        <v>248</v>
      </c>
      <c r="E118" s="16"/>
      <c r="F118" s="21" t="s">
        <v>41</v>
      </c>
      <c r="G118" s="25"/>
      <c r="H118" s="49">
        <v>22011.84</v>
      </c>
      <c r="I118" s="17"/>
      <c r="J118" s="17"/>
      <c r="K118" s="18"/>
      <c r="L118" s="19"/>
      <c r="M118" s="18"/>
      <c r="N118" s="19"/>
      <c r="O118" s="18"/>
      <c r="P118" s="19"/>
      <c r="Q118" s="21"/>
      <c r="R118" s="20"/>
      <c r="S118" s="17"/>
      <c r="T118" s="16"/>
    </row>
    <row r="119" spans="1:20" ht="22.5" x14ac:dyDescent="0.2">
      <c r="A119" s="21">
        <v>99</v>
      </c>
      <c r="B119" s="20" t="s">
        <v>329</v>
      </c>
      <c r="C119" s="24" t="s">
        <v>327</v>
      </c>
      <c r="D119" s="20" t="s">
        <v>328</v>
      </c>
      <c r="E119" s="16"/>
      <c r="F119" s="21" t="s">
        <v>41</v>
      </c>
      <c r="G119" s="25"/>
      <c r="H119" s="49">
        <v>10</v>
      </c>
      <c r="I119" s="17"/>
      <c r="J119" s="17"/>
      <c r="K119" s="18"/>
      <c r="L119" s="19"/>
      <c r="M119" s="18"/>
      <c r="N119" s="19"/>
      <c r="O119" s="18"/>
      <c r="P119" s="19"/>
      <c r="Q119" s="21"/>
      <c r="R119" s="20"/>
      <c r="S119" s="17"/>
      <c r="T119" s="16"/>
    </row>
    <row r="120" spans="1:20" ht="22.5" x14ac:dyDescent="0.2">
      <c r="A120" s="21">
        <v>100</v>
      </c>
      <c r="B120" s="48" t="s">
        <v>249</v>
      </c>
      <c r="C120" s="21">
        <v>97994010225</v>
      </c>
      <c r="D120" s="48" t="s">
        <v>250</v>
      </c>
      <c r="E120" s="16" t="s">
        <v>332</v>
      </c>
      <c r="F120" s="21" t="s">
        <v>41</v>
      </c>
      <c r="G120" s="25"/>
      <c r="H120" s="49">
        <v>422786.32</v>
      </c>
      <c r="I120" s="17" t="s">
        <v>41</v>
      </c>
      <c r="J120" s="17" t="s">
        <v>398</v>
      </c>
      <c r="K120" s="18"/>
      <c r="L120" s="19">
        <f>N120+P120</f>
        <v>437654.96</v>
      </c>
      <c r="M120" s="18"/>
      <c r="N120" s="19">
        <f>394984.81+42411.14</f>
        <v>437395.95</v>
      </c>
      <c r="O120" s="18"/>
      <c r="P120" s="19">
        <v>259.01</v>
      </c>
      <c r="Q120" s="17"/>
      <c r="R120" s="20" t="s">
        <v>399</v>
      </c>
      <c r="S120" s="17"/>
      <c r="T120" s="16"/>
    </row>
    <row r="121" spans="1:20" ht="22.5" x14ac:dyDescent="0.2">
      <c r="A121" s="21">
        <v>101</v>
      </c>
      <c r="B121" s="48" t="s">
        <v>468</v>
      </c>
      <c r="C121" s="21">
        <v>75956209087</v>
      </c>
      <c r="D121" s="48" t="s">
        <v>469</v>
      </c>
      <c r="E121" s="16" t="s">
        <v>332</v>
      </c>
      <c r="F121" s="21" t="s">
        <v>344</v>
      </c>
      <c r="G121" s="25"/>
      <c r="H121" s="49"/>
      <c r="I121" s="17" t="s">
        <v>41</v>
      </c>
      <c r="J121" s="17" t="s">
        <v>456</v>
      </c>
      <c r="K121" s="18"/>
      <c r="L121" s="19">
        <f>N121+P121</f>
        <v>24202.29</v>
      </c>
      <c r="M121" s="18"/>
      <c r="N121" s="19">
        <v>19894.04</v>
      </c>
      <c r="O121" s="18"/>
      <c r="P121" s="19">
        <v>4308.25</v>
      </c>
      <c r="Q121" s="21" t="s">
        <v>470</v>
      </c>
      <c r="R121" s="20" t="s">
        <v>471</v>
      </c>
      <c r="S121" s="17"/>
      <c r="T121" s="16"/>
    </row>
    <row r="122" spans="1:20" ht="22.5" x14ac:dyDescent="0.2">
      <c r="A122" s="21">
        <v>102</v>
      </c>
      <c r="B122" s="20" t="s">
        <v>147</v>
      </c>
      <c r="C122" s="24" t="s">
        <v>146</v>
      </c>
      <c r="D122" s="20" t="s">
        <v>148</v>
      </c>
      <c r="E122" s="16"/>
      <c r="F122" s="21" t="s">
        <v>41</v>
      </c>
      <c r="G122" s="25"/>
      <c r="H122" s="49">
        <v>71.25</v>
      </c>
      <c r="I122" s="17"/>
      <c r="J122" s="17"/>
      <c r="K122" s="18"/>
      <c r="L122" s="19"/>
      <c r="M122" s="18"/>
      <c r="N122" s="19"/>
      <c r="O122" s="18"/>
      <c r="P122" s="19"/>
      <c r="Q122" s="17"/>
      <c r="R122" s="50"/>
      <c r="S122" s="17"/>
      <c r="T122" s="16"/>
    </row>
    <row r="123" spans="1:20" ht="22.5" x14ac:dyDescent="0.2">
      <c r="A123" s="21">
        <v>103</v>
      </c>
      <c r="B123" s="48" t="s">
        <v>251</v>
      </c>
      <c r="C123" s="21">
        <v>29285705922</v>
      </c>
      <c r="D123" s="48" t="s">
        <v>252</v>
      </c>
      <c r="E123" s="16"/>
      <c r="F123" s="21" t="s">
        <v>41</v>
      </c>
      <c r="G123" s="25"/>
      <c r="H123" s="49">
        <v>277.5</v>
      </c>
      <c r="I123" s="17"/>
      <c r="J123" s="17"/>
      <c r="K123" s="18"/>
      <c r="L123" s="19"/>
      <c r="M123" s="18"/>
      <c r="N123" s="19"/>
      <c r="O123" s="18"/>
      <c r="P123" s="19"/>
      <c r="Q123" s="21"/>
      <c r="R123" s="20"/>
      <c r="S123" s="17"/>
      <c r="T123" s="16"/>
    </row>
    <row r="124" spans="1:20" ht="135" x14ac:dyDescent="0.2">
      <c r="A124" s="21">
        <v>104</v>
      </c>
      <c r="B124" s="20" t="s">
        <v>326</v>
      </c>
      <c r="C124" s="24" t="s">
        <v>303</v>
      </c>
      <c r="D124" s="20" t="s">
        <v>226</v>
      </c>
      <c r="E124" s="16"/>
      <c r="F124" s="21" t="s">
        <v>41</v>
      </c>
      <c r="G124" s="25"/>
      <c r="H124" s="49">
        <v>1000</v>
      </c>
      <c r="I124" s="17"/>
      <c r="J124" s="17"/>
      <c r="K124" s="18"/>
      <c r="L124" s="19"/>
      <c r="M124" s="18"/>
      <c r="N124" s="19"/>
      <c r="O124" s="18"/>
      <c r="P124" s="19"/>
      <c r="Q124" s="17"/>
      <c r="R124" s="20"/>
      <c r="S124" s="17"/>
      <c r="T124" s="16" t="s">
        <v>309</v>
      </c>
    </row>
    <row r="125" spans="1:20" ht="22.5" x14ac:dyDescent="0.2">
      <c r="A125" s="21">
        <v>105</v>
      </c>
      <c r="B125" s="48" t="s">
        <v>253</v>
      </c>
      <c r="C125" s="21">
        <v>66097668001</v>
      </c>
      <c r="D125" s="48" t="s">
        <v>254</v>
      </c>
      <c r="E125" s="16"/>
      <c r="F125" s="21" t="s">
        <v>41</v>
      </c>
      <c r="G125" s="25"/>
      <c r="H125" s="49">
        <v>9210</v>
      </c>
      <c r="I125" s="17"/>
      <c r="J125" s="17"/>
      <c r="K125" s="18"/>
      <c r="L125" s="19"/>
      <c r="M125" s="18"/>
      <c r="N125" s="19"/>
      <c r="O125" s="18"/>
      <c r="P125" s="19"/>
      <c r="Q125" s="21"/>
      <c r="R125" s="20"/>
      <c r="S125" s="17"/>
      <c r="T125" s="16"/>
    </row>
    <row r="126" spans="1:20" ht="33.75" x14ac:dyDescent="0.2">
      <c r="A126" s="21">
        <v>106</v>
      </c>
      <c r="B126" s="48" t="s">
        <v>256</v>
      </c>
      <c r="C126" s="24" t="s">
        <v>255</v>
      </c>
      <c r="D126" s="48" t="s">
        <v>257</v>
      </c>
      <c r="E126" s="16"/>
      <c r="F126" s="21" t="s">
        <v>41</v>
      </c>
      <c r="G126" s="25"/>
      <c r="H126" s="49">
        <v>10694.12</v>
      </c>
      <c r="I126" s="17"/>
      <c r="J126" s="17"/>
      <c r="K126" s="18"/>
      <c r="L126" s="19"/>
      <c r="M126" s="18"/>
      <c r="N126" s="19"/>
      <c r="O126" s="18"/>
      <c r="P126" s="19"/>
      <c r="Q126" s="21"/>
      <c r="R126" s="50"/>
      <c r="S126" s="17"/>
      <c r="T126" s="16"/>
    </row>
    <row r="127" spans="1:20" ht="22.5" x14ac:dyDescent="0.2">
      <c r="A127" s="21">
        <v>107</v>
      </c>
      <c r="B127" s="20" t="s">
        <v>259</v>
      </c>
      <c r="C127" s="24" t="s">
        <v>258</v>
      </c>
      <c r="D127" s="20" t="s">
        <v>260</v>
      </c>
      <c r="E127" s="16"/>
      <c r="F127" s="21" t="s">
        <v>41</v>
      </c>
      <c r="G127" s="25"/>
      <c r="H127" s="49">
        <v>27.49</v>
      </c>
      <c r="I127" s="17"/>
      <c r="J127" s="17"/>
      <c r="K127" s="18"/>
      <c r="L127" s="19"/>
      <c r="M127" s="18"/>
      <c r="N127" s="19"/>
      <c r="O127" s="18"/>
      <c r="P127" s="19"/>
      <c r="Q127" s="21"/>
      <c r="R127" s="20"/>
      <c r="S127" s="17"/>
      <c r="T127" s="16"/>
    </row>
    <row r="128" spans="1:20" ht="22.5" x14ac:dyDescent="0.2">
      <c r="A128" s="21">
        <v>108</v>
      </c>
      <c r="B128" s="20" t="s">
        <v>262</v>
      </c>
      <c r="C128" s="24" t="s">
        <v>261</v>
      </c>
      <c r="D128" s="20" t="s">
        <v>263</v>
      </c>
      <c r="E128" s="16"/>
      <c r="F128" s="21" t="s">
        <v>41</v>
      </c>
      <c r="G128" s="25"/>
      <c r="H128" s="49">
        <v>1625</v>
      </c>
      <c r="I128" s="17"/>
      <c r="J128" s="17"/>
      <c r="K128" s="18"/>
      <c r="L128" s="19"/>
      <c r="M128" s="18"/>
      <c r="N128" s="19"/>
      <c r="O128" s="18"/>
      <c r="P128" s="19"/>
      <c r="Q128" s="17"/>
      <c r="R128" s="48"/>
      <c r="S128" s="17"/>
      <c r="T128" s="16"/>
    </row>
    <row r="129" spans="1:20" ht="20.45" customHeight="1" x14ac:dyDescent="0.2">
      <c r="A129" s="28">
        <v>109</v>
      </c>
      <c r="B129" s="29" t="s">
        <v>341</v>
      </c>
      <c r="C129" s="52" t="s">
        <v>342</v>
      </c>
      <c r="D129" s="29" t="s">
        <v>343</v>
      </c>
      <c r="E129" s="61" t="s">
        <v>332</v>
      </c>
      <c r="F129" s="28" t="s">
        <v>344</v>
      </c>
      <c r="G129" s="62"/>
      <c r="H129" s="33"/>
      <c r="I129" s="34" t="s">
        <v>41</v>
      </c>
      <c r="J129" s="34" t="s">
        <v>345</v>
      </c>
      <c r="K129" s="18"/>
      <c r="L129" s="19">
        <f>N129+P129</f>
        <v>1379.38</v>
      </c>
      <c r="M129" s="18"/>
      <c r="N129" s="19">
        <v>1379.38</v>
      </c>
      <c r="O129" s="18"/>
      <c r="P129" s="19"/>
      <c r="Q129" s="17"/>
      <c r="R129" s="48" t="s">
        <v>346</v>
      </c>
      <c r="S129" s="17"/>
      <c r="T129" s="16"/>
    </row>
    <row r="130" spans="1:20" ht="22.5" x14ac:dyDescent="0.2">
      <c r="A130" s="36"/>
      <c r="B130" s="37"/>
      <c r="C130" s="53"/>
      <c r="D130" s="37"/>
      <c r="E130" s="73"/>
      <c r="F130" s="36"/>
      <c r="G130" s="70"/>
      <c r="H130" s="41"/>
      <c r="I130" s="42"/>
      <c r="J130" s="42"/>
      <c r="K130" s="18"/>
      <c r="L130" s="19">
        <f>N130+P130</f>
        <v>2557.6999999999998</v>
      </c>
      <c r="M130" s="18"/>
      <c r="N130" s="19">
        <f>2557.7</f>
        <v>2557.6999999999998</v>
      </c>
      <c r="O130" s="18"/>
      <c r="P130" s="19"/>
      <c r="Q130" s="21" t="s">
        <v>348</v>
      </c>
      <c r="R130" s="48" t="s">
        <v>347</v>
      </c>
      <c r="S130" s="17"/>
      <c r="T130" s="16"/>
    </row>
    <row r="131" spans="1:20" ht="33.75" x14ac:dyDescent="0.2">
      <c r="A131" s="21">
        <v>110</v>
      </c>
      <c r="B131" s="48" t="s">
        <v>265</v>
      </c>
      <c r="C131" s="24" t="s">
        <v>264</v>
      </c>
      <c r="D131" s="48" t="s">
        <v>266</v>
      </c>
      <c r="E131" s="16" t="s">
        <v>332</v>
      </c>
      <c r="F131" s="21" t="s">
        <v>41</v>
      </c>
      <c r="G131" s="25"/>
      <c r="H131" s="49">
        <v>2046.61</v>
      </c>
      <c r="I131" s="17" t="s">
        <v>41</v>
      </c>
      <c r="J131" s="17" t="s">
        <v>339</v>
      </c>
      <c r="K131" s="18"/>
      <c r="L131" s="19">
        <f>N131+P131</f>
        <v>2075.13</v>
      </c>
      <c r="M131" s="18"/>
      <c r="N131" s="19">
        <f>2046.61+28.52</f>
        <v>2075.13</v>
      </c>
      <c r="O131" s="18"/>
      <c r="P131" s="19"/>
      <c r="Q131" s="21"/>
      <c r="R131" s="20" t="s">
        <v>340</v>
      </c>
      <c r="S131" s="17"/>
      <c r="T131" s="16"/>
    </row>
    <row r="132" spans="1:20" ht="135" x14ac:dyDescent="0.2">
      <c r="A132" s="21">
        <v>111</v>
      </c>
      <c r="B132" s="20" t="s">
        <v>325</v>
      </c>
      <c r="C132" s="24" t="s">
        <v>304</v>
      </c>
      <c r="D132" s="20" t="s">
        <v>324</v>
      </c>
      <c r="E132" s="16"/>
      <c r="F132" s="21" t="s">
        <v>41</v>
      </c>
      <c r="G132" s="25"/>
      <c r="H132" s="49">
        <v>61.04</v>
      </c>
      <c r="I132" s="17"/>
      <c r="J132" s="17"/>
      <c r="K132" s="18"/>
      <c r="L132" s="19"/>
      <c r="M132" s="18"/>
      <c r="N132" s="19"/>
      <c r="O132" s="18"/>
      <c r="P132" s="19"/>
      <c r="Q132" s="17"/>
      <c r="R132" s="48"/>
      <c r="S132" s="17"/>
      <c r="T132" s="16" t="s">
        <v>323</v>
      </c>
    </row>
    <row r="133" spans="1:20" ht="22.5" x14ac:dyDescent="0.2">
      <c r="A133" s="21">
        <v>112</v>
      </c>
      <c r="B133" s="20" t="s">
        <v>268</v>
      </c>
      <c r="C133" s="24" t="s">
        <v>267</v>
      </c>
      <c r="D133" s="20" t="s">
        <v>269</v>
      </c>
      <c r="E133" s="16" t="s">
        <v>332</v>
      </c>
      <c r="F133" s="21" t="s">
        <v>41</v>
      </c>
      <c r="G133" s="25"/>
      <c r="H133" s="49">
        <v>5977.03</v>
      </c>
      <c r="I133" s="17" t="s">
        <v>41</v>
      </c>
      <c r="J133" s="17" t="s">
        <v>456</v>
      </c>
      <c r="K133" s="18"/>
      <c r="L133" s="19">
        <f>N133+P133</f>
        <v>6724.03</v>
      </c>
      <c r="M133" s="18"/>
      <c r="N133" s="19">
        <f>5977.03</f>
        <v>5977.03</v>
      </c>
      <c r="O133" s="18"/>
      <c r="P133" s="19">
        <v>747</v>
      </c>
      <c r="Q133" s="21" t="s">
        <v>382</v>
      </c>
      <c r="R133" s="20"/>
      <c r="S133" s="17"/>
      <c r="T133" s="16"/>
    </row>
    <row r="134" spans="1:20" ht="90" x14ac:dyDescent="0.2">
      <c r="A134" s="21">
        <v>113</v>
      </c>
      <c r="B134" s="20" t="s">
        <v>271</v>
      </c>
      <c r="C134" s="24" t="s">
        <v>270</v>
      </c>
      <c r="D134" s="20" t="s">
        <v>272</v>
      </c>
      <c r="E134" s="16"/>
      <c r="F134" s="21" t="s">
        <v>41</v>
      </c>
      <c r="G134" s="25"/>
      <c r="H134" s="49">
        <v>34</v>
      </c>
      <c r="I134" s="17"/>
      <c r="J134" s="17"/>
      <c r="K134" s="18"/>
      <c r="L134" s="19"/>
      <c r="M134" s="18"/>
      <c r="N134" s="19"/>
      <c r="O134" s="18"/>
      <c r="P134" s="19"/>
      <c r="Q134" s="21"/>
      <c r="R134" s="20"/>
      <c r="S134" s="17"/>
      <c r="T134" s="16" t="s">
        <v>311</v>
      </c>
    </row>
    <row r="135" spans="1:20" ht="22.5" x14ac:dyDescent="0.2">
      <c r="A135" s="21">
        <v>114</v>
      </c>
      <c r="B135" s="20" t="s">
        <v>274</v>
      </c>
      <c r="C135" s="24" t="s">
        <v>273</v>
      </c>
      <c r="D135" s="20" t="s">
        <v>275</v>
      </c>
      <c r="E135" s="16"/>
      <c r="F135" s="21" t="s">
        <v>41</v>
      </c>
      <c r="G135" s="25"/>
      <c r="H135" s="49">
        <v>150</v>
      </c>
      <c r="I135" s="17"/>
      <c r="J135" s="17"/>
      <c r="K135" s="18"/>
      <c r="L135" s="19"/>
      <c r="M135" s="18"/>
      <c r="N135" s="19"/>
      <c r="O135" s="18"/>
      <c r="P135" s="19"/>
      <c r="Q135" s="17"/>
      <c r="R135" s="50"/>
      <c r="S135" s="17"/>
      <c r="T135" s="16"/>
    </row>
    <row r="136" spans="1:20" ht="33.75" x14ac:dyDescent="0.2">
      <c r="A136" s="21">
        <v>115</v>
      </c>
      <c r="B136" s="20" t="s">
        <v>277</v>
      </c>
      <c r="C136" s="24" t="s">
        <v>276</v>
      </c>
      <c r="D136" s="20" t="s">
        <v>278</v>
      </c>
      <c r="E136" s="16" t="s">
        <v>332</v>
      </c>
      <c r="F136" s="21" t="s">
        <v>41</v>
      </c>
      <c r="G136" s="25"/>
      <c r="H136" s="49">
        <v>366.43</v>
      </c>
      <c r="I136" s="17" t="s">
        <v>41</v>
      </c>
      <c r="J136" s="17" t="s">
        <v>407</v>
      </c>
      <c r="K136" s="18"/>
      <c r="L136" s="19">
        <f>N136+P136</f>
        <v>373.22</v>
      </c>
      <c r="M136" s="18"/>
      <c r="N136" s="19">
        <f>366.43+6.79</f>
        <v>373.22</v>
      </c>
      <c r="O136" s="18"/>
      <c r="P136" s="19"/>
      <c r="Q136" s="21"/>
      <c r="R136" s="20" t="s">
        <v>425</v>
      </c>
      <c r="S136" s="17"/>
      <c r="T136" s="16"/>
    </row>
  </sheetData>
  <sortState ref="A13:T131">
    <sortCondition ref="B13"/>
  </sortState>
  <mergeCells count="67">
    <mergeCell ref="L14:L15"/>
    <mergeCell ref="I14:I15"/>
    <mergeCell ref="J14:J15"/>
    <mergeCell ref="G14:G15"/>
    <mergeCell ref="H14:H15"/>
    <mergeCell ref="A14:A15"/>
    <mergeCell ref="B14:B15"/>
    <mergeCell ref="C14:C15"/>
    <mergeCell ref="F14:F15"/>
    <mergeCell ref="D14:D15"/>
    <mergeCell ref="E14:E15"/>
    <mergeCell ref="J68:J73"/>
    <mergeCell ref="F68:F73"/>
    <mergeCell ref="G68:G73"/>
    <mergeCell ref="H68:H73"/>
    <mergeCell ref="E68:E72"/>
    <mergeCell ref="I68:I73"/>
    <mergeCell ref="A68:A73"/>
    <mergeCell ref="B68:B73"/>
    <mergeCell ref="C68:C73"/>
    <mergeCell ref="D68:D73"/>
    <mergeCell ref="G94:G95"/>
    <mergeCell ref="H94:H95"/>
    <mergeCell ref="I94:I95"/>
    <mergeCell ref="J94:J95"/>
    <mergeCell ref="A94:A95"/>
    <mergeCell ref="B94:B95"/>
    <mergeCell ref="C94:C95"/>
    <mergeCell ref="D94:D95"/>
    <mergeCell ref="F94:F95"/>
    <mergeCell ref="J61:J62"/>
    <mergeCell ref="I61:I62"/>
    <mergeCell ref="A61:A62"/>
    <mergeCell ref="B61:B62"/>
    <mergeCell ref="C61:C62"/>
    <mergeCell ref="D61:D62"/>
    <mergeCell ref="F61:F62"/>
    <mergeCell ref="G129:G130"/>
    <mergeCell ref="H129:H130"/>
    <mergeCell ref="I129:I130"/>
    <mergeCell ref="J129:J130"/>
    <mergeCell ref="A129:A130"/>
    <mergeCell ref="B129:B130"/>
    <mergeCell ref="C129:C130"/>
    <mergeCell ref="D129:D130"/>
    <mergeCell ref="E129:E130"/>
    <mergeCell ref="F129:F130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H k L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7 1 w 8 d i A Y A A I R Y A A A T A A A A R m 9 y b X V s Y X M v U 2 V j d G l v b j E u b e y c Q X O b O B T H 7 5 n J d 9 A 4 F 3 s m 9 i A B x p 6 d H E j i 7 t I 2 x g O O D 2 0 6 H i V W U h w b P I C 9 u 8 n 0 u r 1 s P 0 S / S E / O 9 1 p h w N k J c h t q O Y 1 i k k M y T 0 I I + D 3 x 9 N c T A b k I H c 8 F d v w X / r a 7 s 7 s T f M Q + G Y C 9 U h e f j 4 g k N U C 5 g 6 8 I U C o l c A B G J N z d A f T H 9 q b + B a G W z u C y t q g a l F 8 5 I 1 I 7 8 t y Q u G F Q L p 2 d + c 6 f 5 D w 4 a + M r b 3 B O X A x 6 z p D M P + M z p N R k B K q g 2 z r R g d 0 1 3 r b A o O b R X 9 C Z j j A o 2 2 E V N u Q q k p B S O Y t a d y 5 w d T C 9 + + Y 6 F 0 5 t M r g s V f b B e 2 M 8 G Z E x P R m O u n 9 Q g j W 5 9 K G y H 3 d w 2 f 2 D p K + 3 7 4 3 B w f K q S h 8 + v T / G I f 6 Q V N 8 r d X x v 7 I X 0 0 v 8 g e E D 8 I L r c R e 1 a U p L Y y 2 k T t A d J i T 4 a 2 R d 4 h P 3 g I P S n Z N m H v d L R R + x e 0 T a 7 f 0 / I f Y N d H 7 v B p e e P j 7 z R d O x G h U G Z 0 Y P 9 2 9 u S d V j a B 4 Y b 1 p V a V O / T P r g t m Q b D 2 N b f G b 2 9 8 u i y 0 n v d s s x e 2 3 i j 0 1 o h L Q c h + S t c V N K P r Z a t / 6 i W 8 a 5 t 2 o t K 5 m G v 9 a 6 1 + L f c O r U q a V V 3 O j 4 n / q L y 6 b F h U n O H 0 H t M H 8 U V u e 9 S x 9 J 7 b R 2 Y d t v s x S c t H 1 r m 6 1 b P A J Y + / / e 0 r e 8 v r K e / m z 3 T 0 o E B 7 L e 1 S q Y 7 x 3 r 3 9 G R R 8 d i 0 O 8 b r 1 v y f Z Z 8 H O I z P 1 T N s o x 2 f 5 I 1 + o n f b c a / t r t l p Z V r s W X Z 3 d d 2 H l / K p s r v j u M x H y n S Z Z u I y q p g u 0 2 S 7 T D P r M j n o T h u J k I 7 t M I t w X I B W F c i Z 5 x j b l R V 2 l U F r X F J f A W x c q q 1 o r 5 G B L r Y 3 V 9 S H 0 v o w Q S m B q S 4 k T L T 7 L J j o n V k f J i g V M O W E C S Y w a W L C B N k w Q R 4 w w a 2 D 6 b 4 g L 0 Z a g h H k G x S q t S b F i L 6 R O + B Q b 7 8 x U o w O f T L / Q m b O / L M T 0 6 R E M K l L m M B s S H x v 5 j r X O B d O G h s n b e 3 Y E G q / L j Y U L z D M F e / d h 3 D 8 4 r 2 f d 4 R 0 c g R V o R 2 B P U m C D R 7 j a u N F j K s P 7 M 3 v t r b m 6 J p O H 2 B d a K j Y 0 w j I Y x o B m w V U + a B C 6 T Q C a i J D h d j T C c R j O o G k A q q c U K X T C d g Q G i r 2 t A L x m F a g x 0 4 r W M 9 u K 5 l C K V N N o Z l C b K Y Q D 6 Z Q M V D l h E p O o E K S 0 F D J b K h k H l D J L x U q / v o H U l K c o N A 4 K W y c F B 4 4 K c U Y l R M q N Y U K C Q 2 V y o Z K 5 Q G V W k C V E 6 p 6 C p U s N F R 1 N l R 1 H l D V i w g 9 H 1 O p + o + E V v 8 R W / 1 H G g + m t C K Y e j R O q Y a O h N b Q E V t D R z w 0 d F R o 6 H m h S j V 0 J L S G j t g a O u K h o a N C Q 8 8 J l Z x q 6 E h o D V 1 m a + g y D w 1 d l o o X 3 6 N x S t V z J L R 6 L r P V c 5 m H e i 7 D Y o z K C R V 6 G V C x 5 X M Z r Z 2 a I 6 M i N e c R q T l x Q 5 t L z 2 G d e U N J O t J y l b L K W 1 m D E n W K V y 3 6 P G w w r C U u Y d H y 6 z j t U Y a J N 3 R 8 Z + R d g Y W p H 5 m q U Q k 9 u K / V A O h 4 E y c A 3 v m M 3 G B w g 2 d k Q F z n I 5 i C i R e M I u c Z g 2 t 3 6 F z h M W 3 2 w e k q t J G J F 9 I G s O v l S v N m j 9 s S X H 9 n B H w a F 9 t j + B O + c W b / G 3 M y W D J 3 T u g D n w Q Y O C A Y k o F z 9 z U k 2 e M C 1 5 t F V Q Z e M F k A Q B Z 0 h j 6 + + 3 b u u N k j j B v X C 1 Y 6 4 c 9 u K e A 9 n Y E q 5 U d / 2 2 u d 2 i D D L 0 A Q P R j O J 7 4 z x L P R c A F o e v E Y T G + S E n J v j K C n 9 z P i v m N 3 N r Q D I S + a z W L T z r b k Z k o b y X V / p i 7 z L P Z Z i K a Q b y A z P o 0 1 G l s B X b E f 4 z n l D a d T v + Z W s M e e I U I e C V a w S L D K y 1 6 a Y A W l r Y C P n Y g F e S R i Q b l Y j 8 7 H X p q N B e F W s M f O 2 o I 8 s r a g U r C X j 7 0 0 a Q u i r W C P n d w F e S R 3 w S K 5 K 6 8 o l L 5 0 e e d 2 o W g 3 9 6 H Z 1 d v G k Q 6 6 L f 2 E p W 4 C B a F 7 e T M G q p q B L Z f u w 3 6 t S v L 6 u o / 8 V L q P J b r w 8 5 K U f 2 U j 3 y 7 6 h Q 7 C f v d L y v o O o j y N g 2 Q d o c 8 Y 7 P v Z G K O f H e H 7 C o P v v r q C M R X K m h a l E M d f H L J i 3 l Q k N x W k Z o f v f j 1 r 0 l Y 0 3 W + s R a m 2 I a E S K d H q l K U f 6 b Z t A s t g x B E q U j M r V N S W L l H J t I F 4 c c o Z e z P H J c B J l 6 l o y z 6 + w E H g A d + h M Y Y 3 / + L c f Z 1 / p v E H v Q v X Q Q h o J Z I s T e V i n J 2 X K f H I y 5 Q e 5 G W y 3 t j f C 2 + Z o c c P Q 4 w H 9 v p a s D Q 2 J D A K C s v j P + + W H 5 a G 8 L A 0 N 6 Q I C g r L E 3 7 Y T D x Y l u t l 3 C U 8 M W l 5 y h U 1 A W m B m x L d B K X l C Z f C B K Q F b U o m E 5 S W 5 7 B 4 x V X D / W l a / g M A A P / / A w B Q S w E C L Q A U A A Y A C A A A A C E A K t 2 q Q N I A A A A 3 A Q A A E w A A A A A A A A A A A A A A A A A A A A A A W 0 N v b n R l b n R f V H l w Z X N d L n h t b F B L A Q I t A B Q A A g A I A A A A I Q A B Z h i T r Q A A A P g A A A A S A A A A A A A A A A A A A A A A A A s D A A B D b 2 5 m a W c v U G F j a 2 F n Z S 5 4 b W x Q S w E C L Q A U A A I A C A A A A C E A e 9 c P H Y g G A A C E W A A A E w A A A A A A A A A A A A A A A A D o A w A A R m 9 y b X V s Y X M v U 2 V j d G l v b j E u b V B L B Q Y A A A A A A w A D A M I A A A C h C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q c M B A A A A A A C H w w E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R h Y m x l M D A 4 J T I w K F B h Z 2 U l M j A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1 O j I 1 L j U x M D M 1 M D J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U k I m c X V v d D s s J n F 1 b 3 Q 7 T 0 l C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F c b i h C U k 9 K R V Z J I F J B x I x V T k E s X G 5 V R 0 9 W T 1 J B I E k g U 0 w u K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C A o U G F n Z S A 0 K S 9 B d X R v U m V t b 3 Z l Z E N v b H V t b n M x L n t S Q i w w f S Z x d W 9 0 O y w m c X V v d D t T Z W N 0 a W 9 u M S 9 U Y W J s Z T A w O C A o U G F n Z S A 0 K S 9 B d X R v U m V t b 3 Z l Z E N v b H V t b n M x L n t P S U I s M X 0 m c X V v d D s s J n F 1 b 3 Q 7 U 2 V j d G l v b j E v V G F i b G U w M D g g K F B h Z 2 U g N C k v Q X V 0 b 1 J l b W 9 2 Z W R D b 2 x 1 b W 5 z M S 5 7 T k F a S V Z c b l Z K R V J P V k 5 J S 0 E s M n 0 m c X V v d D s s J n F 1 b 3 Q 7 U 2 V j d G l v b j E v V G F i b G U w M D g g K F B h Z 2 U g N C k v Q X V 0 b 1 J l b W 9 2 Z W R D b 2 x 1 b W 5 z M S 5 7 Q U R S R V N B X G 5 W S k V S T 1 Z O S U t B L D N 9 J n F 1 b 3 Q 7 L C Z x d W 9 0 O 1 N l Y 3 R p b 2 4 x L 1 R h Y m x l M D A 4 I C h Q Y W d l I D Q p L 0 F 1 d G 9 S Z W 1 v d m V k Q 2 9 s d W 1 u c z E u e 0 l a T k 9 T X G 5 P Q l Z F W k V c b i h F V V I p L D R 9 J n F 1 b 3 Q 7 L C Z x d W 9 0 O 1 N l Y 3 R p b 2 4 x L 1 R h Y m x l M D A 4 I C h Q Y W d l I D Q p L 0 F 1 d G 9 S Z W 1 v d m V k Q 2 9 s d W 1 u c z E u e 1 V E S U 8 s N X 0 m c X V v d D s s J n F 1 b 3 Q 7 U 2 V j d G l v b j E v V G F i b G U w M D g g K F B h Z 2 U g N C k v Q X V 0 b 1 J l b W 9 2 Z W R D b 2 x 1 b W 5 z M S 5 7 U F J B V k 5 B I E 9 T T k 9 W Q V x u K E J S T 0 p F V k k g U k H E j F V O Q S x c b l V H T 1 Z P U k E g S S B T T C 4 p L D Z 9 J n F 1 b 3 Q 7 L C Z x d W 9 0 O 1 N l Y 3 R p b 2 4 x L 1 R h Y m x l M D A 4 I C h Q Y W d l I D Q p L 0 F 1 d G 9 S Z W 1 v d m V k Q 2 9 s d W 1 u c z E u e 0 R B V F V N X G 5 E T 1 N Q S U p F x I Z B L D d 9 J n F 1 b 3 Q 7 L C Z x d W 9 0 O 1 N l Y 3 R p b 2 4 x L 1 R h Y m x l M D A 4 I C h Q Y W d l I D Q p L 0 F 1 d G 9 S Z W 1 v d m V k Q 2 9 s d W 1 u c z E u e 1 Z J U 0 l O Q V x u S 0 F N Q V R O R V x u U 1 R P U E U s O H 0 m c X V v d D s s J n F 1 b 3 Q 7 U 2 V j d G l v b j E v V G F i b G U w M D g g K F B h Z 2 U g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k l M j A o U G F n Z S U y M D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Y 6 M j k u M T Y y M j I 1 N F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S k v Q X V 0 b 1 J l b W 9 2 Z W R D b 2 x 1 b W 5 z M S 5 7 Q 2 9 s d W 1 u M S w w f S Z x d W 9 0 O y w m c X V v d D t T Z W N 0 a W 9 u M S 9 U Y W J s Z T A w O S A o U G F n Z S A 1 K S 9 B d X R v U m V t b 3 Z l Z E N v b H V t b n M x L n t D b 2 x 1 b W 4 y L D F 9 J n F 1 b 3 Q 7 L C Z x d W 9 0 O 1 N l Y 3 R p b 2 4 x L 1 R h Y m x l M D A 5 I C h Q Y W d l I D U p L 0 F 1 d G 9 S Z W 1 v d m V k Q 2 9 s d W 1 u c z E u e 0 N v b H V t b j M s M n 0 m c X V v d D s s J n F 1 b 3 Q 7 U 2 V j d G l v b j E v V G F i b G U w M D k g K F B h Z 2 U g N S k v Q X V 0 b 1 J l b W 9 2 Z W R D b 2 x 1 b W 5 z M S 5 7 Q 2 9 s d W 1 u N C w z f S Z x d W 9 0 O y w m c X V v d D t T Z W N 0 a W 9 u M S 9 U Y W J s Z T A w O S A o U G F n Z S A 1 K S 9 B d X R v U m V t b 3 Z l Z E N v b H V t b n M x L n t D b 2 x 1 b W 4 1 L D R 9 J n F 1 b 3 Q 7 L C Z x d W 9 0 O 1 N l Y 3 R p b 2 4 x L 1 R h Y m x l M D A 5 I C h Q Y W d l I D U p L 0 F 1 d G 9 S Z W 1 v d m V k Q 2 9 s d W 1 u c z E u e 0 N v b H V t b j Y s N X 0 m c X V v d D s s J n F 1 b 3 Q 7 U 2 V j d G l v b j E v V G F i b G U w M D k g K F B h Z 2 U g N S k v Q X V 0 b 1 J l b W 9 2 Z W R D b 2 x 1 b W 5 z M S 5 7 Q 2 9 s d W 1 u N y w 2 f S Z x d W 9 0 O y w m c X V v d D t T Z W N 0 a W 9 u M S 9 U Y W J s Z T A w O S A o U G F n Z S A 1 K S 9 B d X R v U m V t b 3 Z l Z E N v b H V t b n M x L n t D b 2 x 1 b W 4 4 L D d 9 J n F 1 b 3 Q 7 L C Z x d W 9 0 O 1 N l Y 3 R p b 2 4 x L 1 R h Y m x l M D A 5 I C h Q Y W d l I D U p L 0 F 1 d G 9 S Z W 1 v d m V k Q 2 9 s d W 1 u c z E u e 0 N v b H V t b j k s O H 0 m c X V v d D s s J n F 1 b 3 Q 7 U 2 V j d G l v b j E v V G F i b G U w M D k g K F B h Z 2 U g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z o w N S 4 y M j M 3 M T E z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C A o U G F n Z S A 2 K S 9 B d X R v U m V t b 3 Z l Z E N v b H V t b n M x L n t D b 2 x 1 b W 4 x L D B 9 J n F 1 b 3 Q 7 L C Z x d W 9 0 O 1 N l Y 3 R p b 2 4 x L 1 R h Y m x l M D E w I C h Q Y W d l I D Y p L 0 F 1 d G 9 S Z W 1 v d m V k Q 2 9 s d W 1 u c z E u e 0 N v b H V t b j I s M X 0 m c X V v d D s s J n F 1 b 3 Q 7 U 2 V j d G l v b j E v V G F i b G U w M T A g K F B h Z 2 U g N i k v Q X V 0 b 1 J l b W 9 2 Z W R D b 2 x 1 b W 5 z M S 5 7 Q 2 9 s d W 1 u M y w y f S Z x d W 9 0 O y w m c X V v d D t T Z W N 0 a W 9 u M S 9 U Y W J s Z T A x M C A o U G F n Z S A 2 K S 9 B d X R v U m V t b 3 Z l Z E N v b H V t b n M x L n t D b 2 x 1 b W 4 0 L D N 9 J n F 1 b 3 Q 7 L C Z x d W 9 0 O 1 N l Y 3 R p b 2 4 x L 1 R h Y m x l M D E w I C h Q Y W d l I D Y p L 0 F 1 d G 9 S Z W 1 v d m V k Q 2 9 s d W 1 u c z E u e 0 N v b H V t b j U s N H 0 m c X V v d D s s J n F 1 b 3 Q 7 U 2 V j d G l v b j E v V G F i b G U w M T A g K F B h Z 2 U g N i k v Q X V 0 b 1 J l b W 9 2 Z W R D b 2 x 1 b W 5 z M S 5 7 Q 2 9 s d W 1 u N i w 1 f S Z x d W 9 0 O y w m c X V v d D t T Z W N 0 a W 9 u M S 9 U Y W J s Z T A x M C A o U G F n Z S A 2 K S 9 B d X R v U m V t b 3 Z l Z E N v b H V t b n M x L n t D b 2 x 1 b W 4 3 L D Z 9 J n F 1 b 3 Q 7 L C Z x d W 9 0 O 1 N l Y 3 R p b 2 4 x L 1 R h Y m x l M D E w I C h Q Y W d l I D Y p L 0 F 1 d G 9 S Z W 1 v d m V k Q 2 9 s d W 1 u c z E u e 0 N v b H V t b j g s N 3 0 m c X V v d D s s J n F 1 b 3 Q 7 U 2 V j d G l v b j E v V G F i b G U w M T A g K F B h Z 2 U g N i k v Q X V 0 b 1 J l b W 9 2 Z W R D b 2 x 1 b W 5 z M S 5 7 Q 2 9 s d W 1 u O S w 4 f S Z x d W 9 0 O y w m c X V v d D t T Z W N 0 a W 9 u M S 9 U Y W J s Z T A x M C A o U G F n Z S A 2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U 1 L j M z N z Y 2 N j F a I i 8 + P E V u d H J 5 I F R 5 c G U 9 I k Z p b G x D b 2 x 1 b W 5 U e X B l c y I g V m F s d W U 9 I n N B d 0 1 H Q m d V R U J n a 0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x I C h Q Y W d l I D c p L 0 F 1 d G 9 S Z W 1 v d m V k Q 2 9 s d W 1 u c z E u e 0 N v b H V t b j E s M H 0 m c X V v d D s s J n F 1 b 3 Q 7 U 2 V j d G l v b j E v V G F i b G U w M T E g K F B h Z 2 U g N y k v Q X V 0 b 1 J l b W 9 2 Z W R D b 2 x 1 b W 5 z M S 5 7 Q 2 9 s d W 1 u M i w x f S Z x d W 9 0 O y w m c X V v d D t T Z W N 0 a W 9 u M S 9 U Y W J s Z T A x M S A o U G F n Z S A 3 K S 9 B d X R v U m V t b 3 Z l Z E N v b H V t b n M x L n t D b 2 x 1 b W 4 z L D J 9 J n F 1 b 3 Q 7 L C Z x d W 9 0 O 1 N l Y 3 R p b 2 4 x L 1 R h Y m x l M D E x I C h Q Y W d l I D c p L 0 F 1 d G 9 S Z W 1 v d m V k Q 2 9 s d W 1 u c z E u e 0 N v b H V t b j Q s M 3 0 m c X V v d D s s J n F 1 b 3 Q 7 U 2 V j d G l v b j E v V G F i b G U w M T E g K F B h Z 2 U g N y k v Q X V 0 b 1 J l b W 9 2 Z W R D b 2 x 1 b W 5 z M S 5 7 Q 2 9 s d W 1 u N S w 0 f S Z x d W 9 0 O y w m c X V v d D t T Z W N 0 a W 9 u M S 9 U Y W J s Z T A x M S A o U G F n Z S A 3 K S 9 B d X R v U m V t b 3 Z l Z E N v b H V t b n M x L n t D b 2 x 1 b W 4 2 L D V 9 J n F 1 b 3 Q 7 L C Z x d W 9 0 O 1 N l Y 3 R p b 2 4 x L 1 R h Y m x l M D E x I C h Q Y W d l I D c p L 0 F 1 d G 9 S Z W 1 v d m V k Q 2 9 s d W 1 u c z E u e 0 N v b H V t b j c s N n 0 m c X V v d D s s J n F 1 b 3 Q 7 U 2 V j d G l v b j E v V G F i b G U w M T E g K F B h Z 2 U g N y k v Q X V 0 b 1 J l b W 9 2 Z W R D b 2 x 1 b W 5 z M S 5 7 Q 2 9 s d W 1 u O C w 3 f S Z x d W 9 0 O y w m c X V v d D t T Z W N 0 a W 9 u M S 9 U Y W J s Z T A x M S A o U G F n Z S A 3 K S 9 B d X R v U m V t b 3 Z l Z E N v b H V t b n M x L n t D b 2 x 1 b W 4 5 L D h 9 J n F 1 b 3 Q 7 L C Z x d W 9 0 O 1 N l Y 3 R p b 2 4 x L 1 R h Y m x l M D E x I C h Q Y W d l I D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c l M j A o U G F n Z S U y M D E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E 6 N D E 6 M j g u N z M 1 M D Q 3 M F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S B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c g K F B h Z 2 U g M T Q p L 0 F 1 d G 9 S Z W 1 v d m V k Q 2 9 s d W 1 u c z E u e 1 J C L D B 9 J n F 1 b 3 Q 7 L C Z x d W 9 0 O 1 N l Y 3 R p b 2 4 x L 1 R h Y m x l M D E 3 I C h Q Y W d l I D E 0 K S 9 B d X R v U m V t b 3 Z l Z E N v b H V t b n M x L n t D b 2 x 1 b W 4 x L D F 9 J n F 1 b 3 Q 7 L C Z x d W 9 0 O 1 N l Y 3 R p b 2 4 x L 1 R h Y m x l M D E 3 I C h Q Y W d l I D E 0 K S 9 B d X R v U m V t b 3 Z l Z E N v b H V t b n M x L n t O Q V p J V l x u V k p F U k 9 W T k l L Q S w y f S Z x d W 9 0 O y w m c X V v d D t T Z W N 0 a W 9 u M S 9 U Y W J s Z T A x N y A o U G F n Z S A x N C k v Q X V 0 b 1 J l b W 9 2 Z W R D b 2 x 1 b W 5 z M S 5 7 Q U R S R V N B X G 5 W S k V S T 1 Z O S U t B L D N 9 J n F 1 b 3 Q 7 L C Z x d W 9 0 O 1 N l Y 3 R p b 2 4 x L 1 R h Y m x l M D E 3 I C h Q Y W d l I D E 0 K S 9 B d X R v U m V t b 3 Z l Z E N v b H V t b n M x L n t J W k 5 P U 1 x u T 0 J W R V p F X G 4 o R V V S K S w 0 f S Z x d W 9 0 O y w m c X V v d D t T Z W N 0 a W 9 u M S 9 U Y W J s Z T A x N y A o U G F n Z S A x N C k v Q X V 0 b 1 J l b W 9 2 Z W R D b 2 x 1 b W 5 z M S 5 7 V U R J T y w 1 f S Z x d W 9 0 O y w m c X V v d D t T Z W N 0 a W 9 u M S 9 U Y W J s Z T A x N y A o U G F n Z S A x N C k v Q X V 0 b 1 J l b W 9 2 Z W R D b 2 x 1 b W 5 z M S 5 7 U F J B V k 5 B I E 9 T T k 9 W Q S w 2 f S Z x d W 9 0 O y w m c X V v d D t T Z W N 0 a W 9 u M S 9 U Y W J s Z T A x N y A o U G F n Z S A x N C k v Q X V 0 b 1 J l b W 9 2 Z W R D b 2 x 1 b W 5 z M S 5 7 R E F U V U 1 c b k R P U 1 B J S k X E h k E s N 3 0 m c X V v d D s s J n F 1 b 3 Q 7 U 2 V j d G l v b j E v V G F i b G U w M T c g K F B h Z 2 U g M T Q p L 0 F 1 d G 9 S Z W 1 v d m V k Q 2 9 s d W 1 u c z E u e 1 Z J U 0 l O Q V x u S 0 F N Q V R O R V x u U 1 R P U E U s O H 0 m c X V v d D s s J n F 1 b 3 Q 7 U 2 V j d G l v b j E v V G F i b G U w M T c g K F B h Z 2 U g M T Q p L 0 F 1 d G 9 S Z W 1 v d m V k Q 2 9 s d W 1 u c z E u e 1 Z S U 1 R B X G 5 L Q U 1 B V E 5 F X G 5 T V E 9 Q R S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4 J T I w K F B h Z 2 U l M j A x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x O j Q z O j Q 2 L j M 4 O T I z M j d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O C A o U G F n Z S A x N S k v Q X V 0 b 1 J l b W 9 2 Z W R D b 2 x 1 b W 5 z M S 5 7 Q 2 9 s d W 1 u M S w w f S Z x d W 9 0 O y w m c X V v d D t T Z W N 0 a W 9 u M S 9 U Y W J s Z T A x O C A o U G F n Z S A x N S k v Q X V 0 b 1 J l b W 9 2 Z W R D b 2 x 1 b W 5 z M S 5 7 Q 2 9 s d W 1 u M i w x f S Z x d W 9 0 O y w m c X V v d D t T Z W N 0 a W 9 u M S 9 U Y W J s Z T A x O C A o U G F n Z S A x N S k v Q X V 0 b 1 J l b W 9 2 Z W R D b 2 x 1 b W 5 z M S 5 7 Q 2 9 s d W 1 u M y w y f S Z x d W 9 0 O y w m c X V v d D t T Z W N 0 a W 9 u M S 9 U Y W J s Z T A x O C A o U G F n Z S A x N S k v Q X V 0 b 1 J l b W 9 2 Z W R D b 2 x 1 b W 5 z M S 5 7 Q 2 9 s d W 1 u N C w z f S Z x d W 9 0 O y w m c X V v d D t T Z W N 0 a W 9 u M S 9 U Y W J s Z T A x O C A o U G F n Z S A x N S k v Q X V 0 b 1 J l b W 9 2 Z W R D b 2 x 1 b W 5 z M S 5 7 Q 2 9 s d W 1 u N S w 0 f S Z x d W 9 0 O y w m c X V v d D t T Z W N 0 a W 9 u M S 9 U Y W J s Z T A x O C A o U G F n Z S A x N S k v Q X V 0 b 1 J l b W 9 2 Z W R D b 2 x 1 b W 5 z M S 5 7 Q 2 9 s d W 1 u N i w 1 f S Z x d W 9 0 O y w m c X V v d D t T Z W N 0 a W 9 u M S 9 U Y W J s Z T A x O C A o U G F n Z S A x N S k v Q X V 0 b 1 J l b W 9 2 Z W R D b 2 x 1 b W 5 z M S 5 7 Q 2 9 s d W 1 u N y w 2 f S Z x d W 9 0 O y w m c X V v d D t T Z W N 0 a W 9 u M S 9 U Y W J s Z T A x O C A o U G F n Z S A x N S k v Q X V 0 b 1 J l b W 9 2 Z W R D b 2 x 1 b W 5 z M S 5 7 Q 2 9 s d W 1 u O C w 3 f S Z x d W 9 0 O y w m c X V v d D t T Z W N 0 a W 9 u M S 9 U Y W J s Z T A x O C A o U G F n Z S A x N S k v Q X V 0 b 1 J l b W 9 2 Z W R D b 2 x 1 b W 5 z M S 5 7 Q 2 9 s d W 1 u O S w 4 f S Z x d W 9 0 O y w m c X V v d D t T Z W N 0 a W 9 u M S 9 U Y W J s Z T A x O C A o U G F n Z S A x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A l M j A o U G F n Z S U y M D E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E 6 N T A 6 M j g u N T M x M j g 1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C A o U G F n Z S A x N y k v Q X V 0 b 1 J l b W 9 2 Z W R D b 2 x 1 b W 5 z M S 5 7 Q 2 9 s d W 1 u M S w w f S Z x d W 9 0 O y w m c X V v d D t T Z W N 0 a W 9 u M S 9 U Y W J s Z T A y M C A o U G F n Z S A x N y k v Q X V 0 b 1 J l b W 9 2 Z W R D b 2 x 1 b W 5 z M S 5 7 Q 2 9 s d W 1 u M i w x f S Z x d W 9 0 O y w m c X V v d D t T Z W N 0 a W 9 u M S 9 U Y W J s Z T A y M C A o U G F n Z S A x N y k v Q X V 0 b 1 J l b W 9 2 Z W R D b 2 x 1 b W 5 z M S 5 7 Q 2 9 s d W 1 u M y w y f S Z x d W 9 0 O y w m c X V v d D t T Z W N 0 a W 9 u M S 9 U Y W J s Z T A y M C A o U G F n Z S A x N y k v Q X V 0 b 1 J l b W 9 2 Z W R D b 2 x 1 b W 5 z M S 5 7 Q 2 9 s d W 1 u N C w z f S Z x d W 9 0 O y w m c X V v d D t T Z W N 0 a W 9 u M S 9 U Y W J s Z T A y M C A o U G F n Z S A x N y k v Q X V 0 b 1 J l b W 9 2 Z W R D b 2 x 1 b W 5 z M S 5 7 Q 2 9 s d W 1 u N S w 0 f S Z x d W 9 0 O y w m c X V v d D t T Z W N 0 a W 9 u M S 9 U Y W J s Z T A y M C A o U G F n Z S A x N y k v Q X V 0 b 1 J l b W 9 2 Z W R D b 2 x 1 b W 5 z M S 5 7 Q 2 9 s d W 1 u N i w 1 f S Z x d W 9 0 O y w m c X V v d D t T Z W N 0 a W 9 u M S 9 U Y W J s Z T A y M C A o U G F n Z S A x N y k v Q X V 0 b 1 J l b W 9 2 Z W R D b 2 x 1 b W 5 z M S 5 7 Q 2 9 s d W 1 u N y w 2 f S Z x d W 9 0 O y w m c X V v d D t T Z W N 0 a W 9 u M S 9 U Y W J s Z T A y M C A o U G F n Z S A x N y k v Q X V 0 b 1 J l b W 9 2 Z W R D b 2 x 1 b W 5 z M S 5 7 Q 2 9 s d W 1 u O C w 3 f S Z x d W 9 0 O y w m c X V v d D t T Z W N 0 a W 9 u M S 9 U Y W J s Z T A y M C A o U G F n Z S A x N y k v Q X V 0 b 1 J l b W 9 2 Z W R D b 2 x 1 b W 5 z M S 5 7 Q 2 9 s d W 1 u O S w 4 f S Z x d W 9 0 O y w m c X V v d D t T Z W N 0 a W 9 u M S 9 U Y W J s Z T A y M C A o U G F n Z S A x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x J T I w K F B h Z 2 U l M j A x O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x O j U z O j Q y L j I x N T Y w N T h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M S A o U G F n Z S A x O C k v Q X V 0 b 1 J l b W 9 2 Z W R D b 2 x 1 b W 5 z M S 5 7 Q 2 9 s d W 1 u M S w w f S Z x d W 9 0 O y w m c X V v d D t T Z W N 0 a W 9 u M S 9 U Y W J s Z T A y M S A o U G F n Z S A x O C k v Q X V 0 b 1 J l b W 9 2 Z W R D b 2 x 1 b W 5 z M S 5 7 Q 2 9 s d W 1 u M i w x f S Z x d W 9 0 O y w m c X V v d D t T Z W N 0 a W 9 u M S 9 U Y W J s Z T A y M S A o U G F n Z S A x O C k v Q X V 0 b 1 J l b W 9 2 Z W R D b 2 x 1 b W 5 z M S 5 7 Q 2 9 s d W 1 u M y w y f S Z x d W 9 0 O y w m c X V v d D t T Z W N 0 a W 9 u M S 9 U Y W J s Z T A y M S A o U G F n Z S A x O C k v Q X V 0 b 1 J l b W 9 2 Z W R D b 2 x 1 b W 5 z M S 5 7 Q 2 9 s d W 1 u N C w z f S Z x d W 9 0 O y w m c X V v d D t T Z W N 0 a W 9 u M S 9 U Y W J s Z T A y M S A o U G F n Z S A x O C k v Q X V 0 b 1 J l b W 9 2 Z W R D b 2 x 1 b W 5 z M S 5 7 Q 2 9 s d W 1 u N S w 0 f S Z x d W 9 0 O y w m c X V v d D t T Z W N 0 a W 9 u M S 9 U Y W J s Z T A y M S A o U G F n Z S A x O C k v Q X V 0 b 1 J l b W 9 2 Z W R D b 2 x 1 b W 5 z M S 5 7 Q 2 9 s d W 1 u N i w 1 f S Z x d W 9 0 O y w m c X V v d D t T Z W N 0 a W 9 u M S 9 U Y W J s Z T A y M S A o U G F n Z S A x O C k v Q X V 0 b 1 J l b W 9 2 Z W R D b 2 x 1 b W 5 z M S 5 7 Q 2 9 s d W 1 u N y w 2 f S Z x d W 9 0 O y w m c X V v d D t T Z W N 0 a W 9 u M S 9 U Y W J s Z T A y M S A o U G F n Z S A x O C k v Q X V 0 b 1 J l b W 9 2 Z W R D b 2 x 1 b W 5 z M S 5 7 Q 2 9 s d W 1 u O C w 3 f S Z x d W 9 0 O y w m c X V v d D t T Z W N 0 a W 9 u M S 9 U Y W J s Z T A y M S A o U G F n Z S A x O C k v Q X V 0 b 1 J l b W 9 2 Z W R D b 2 x 1 b W 5 z M S 5 7 Q 2 9 s d W 1 u O S w 4 f S Z x d W 9 0 O y w m c X V v d D t T Z W N 0 a W 9 u M S 9 U Y W J s Z T A y M S A o U G F n Z S A x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M l M j A o U G F n Z S U y M D I w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5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A 6 M T Y u N z I x M j A 0 N 1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M y A o U G F n Z S A y M C k v Q X V 0 b 1 J l b W 9 2 Z W R D b 2 x 1 b W 5 z M S 5 7 Q 2 9 s d W 1 u M S w w f S Z x d W 9 0 O y w m c X V v d D t T Z W N 0 a W 9 u M S 9 U Y W J s Z T A y M y A o U G F n Z S A y M C k v Q X V 0 b 1 J l b W 9 2 Z W R D b 2 x 1 b W 5 z M S 5 7 Q 2 9 s d W 1 u M i w x f S Z x d W 9 0 O y w m c X V v d D t T Z W N 0 a W 9 u M S 9 U Y W J s Z T A y M y A o U G F n Z S A y M C k v Q X V 0 b 1 J l b W 9 2 Z W R D b 2 x 1 b W 5 z M S 5 7 Q 2 9 s d W 1 u M y w y f S Z x d W 9 0 O y w m c X V v d D t T Z W N 0 a W 9 u M S 9 U Y W J s Z T A y M y A o U G F n Z S A y M C k v Q X V 0 b 1 J l b W 9 2 Z W R D b 2 x 1 b W 5 z M S 5 7 Q 2 9 s d W 1 u N C w z f S Z x d W 9 0 O y w m c X V v d D t T Z W N 0 a W 9 u M S 9 U Y W J s Z T A y M y A o U G F n Z S A y M C k v Q X V 0 b 1 J l b W 9 2 Z W R D b 2 x 1 b W 5 z M S 5 7 Q 2 9 s d W 1 u N S w 0 f S Z x d W 9 0 O y w m c X V v d D t T Z W N 0 a W 9 u M S 9 U Y W J s Z T A y M y A o U G F n Z S A y M C k v Q X V 0 b 1 J l b W 9 2 Z W R D b 2 x 1 b W 5 z M S 5 7 Q 2 9 s d W 1 u N i w 1 f S Z x d W 9 0 O y w m c X V v d D t T Z W N 0 a W 9 u M S 9 U Y W J s Z T A y M y A o U G F n Z S A y M C k v Q X V 0 b 1 J l b W 9 2 Z W R D b 2 x 1 b W 5 z M S 5 7 Q 2 9 s d W 1 u N y w 2 f S Z x d W 9 0 O y w m c X V v d D t T Z W N 0 a W 9 u M S 9 U Y W J s Z T A y M y A o U G F n Z S A y M C k v Q X V 0 b 1 J l b W 9 2 Z W R D b 2 x 1 b W 5 z M S 5 7 Q 2 9 s d W 1 u O C w 3 f S Z x d W 9 0 O y w m c X V v d D t T Z W N 0 a W 9 u M S 9 U Y W J s Z T A y M y A o U G F n Z S A y M C k v Q X V 0 b 1 J l b W 9 2 Z W R D b 2 x 1 b W 5 z M S 5 7 Q 2 9 s d W 1 u O S w 4 f S Z x d W 9 0 O y w m c X V v d D t T Z W N 0 a W 9 u M S 9 U Y W J s Z T A y M y A o U G F n Z S A y M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0 J T I w K F B h Z 2 U l M j A y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A z O j E 1 L j g x N j Y z N D d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C A o U G F n Z S A y M S k v Q X V 0 b 1 J l b W 9 2 Z W R D b 2 x 1 b W 5 z M S 5 7 Q 2 9 s d W 1 u M S w w f S Z x d W 9 0 O y w m c X V v d D t T Z W N 0 a W 9 u M S 9 U Y W J s Z T A y N C A o U G F n Z S A y M S k v Q X V 0 b 1 J l b W 9 2 Z W R D b 2 x 1 b W 5 z M S 5 7 Q 2 9 s d W 1 u M i w x f S Z x d W 9 0 O y w m c X V v d D t T Z W N 0 a W 9 u M S 9 U Y W J s Z T A y N C A o U G F n Z S A y M S k v Q X V 0 b 1 J l b W 9 2 Z W R D b 2 x 1 b W 5 z M S 5 7 Q 2 9 s d W 1 u M y w y f S Z x d W 9 0 O y w m c X V v d D t T Z W N 0 a W 9 u M S 9 U Y W J s Z T A y N C A o U G F n Z S A y M S k v Q X V 0 b 1 J l b W 9 2 Z W R D b 2 x 1 b W 5 z M S 5 7 Q 2 9 s d W 1 u N C w z f S Z x d W 9 0 O y w m c X V v d D t T Z W N 0 a W 9 u M S 9 U Y W J s Z T A y N C A o U G F n Z S A y M S k v Q X V 0 b 1 J l b W 9 2 Z W R D b 2 x 1 b W 5 z M S 5 7 Q 2 9 s d W 1 u N S w 0 f S Z x d W 9 0 O y w m c X V v d D t T Z W N 0 a W 9 u M S 9 U Y W J s Z T A y N C A o U G F n Z S A y M S k v Q X V 0 b 1 J l b W 9 2 Z W R D b 2 x 1 b W 5 z M S 5 7 Q 2 9 s d W 1 u N i w 1 f S Z x d W 9 0 O y w m c X V v d D t T Z W N 0 a W 9 u M S 9 U Y W J s Z T A y N C A o U G F n Z S A y M S k v Q X V 0 b 1 J l b W 9 2 Z W R D b 2 x 1 b W 5 z M S 5 7 Q 2 9 s d W 1 u N y w 2 f S Z x d W 9 0 O y w m c X V v d D t T Z W N 0 a W 9 u M S 9 U Y W J s Z T A y N C A o U G F n Z S A y M S k v Q X V 0 b 1 J l b W 9 2 Z W R D b 2 x 1 b W 5 z M S 5 7 Q 2 9 s d W 1 u O C w 3 f S Z x d W 9 0 O y w m c X V v d D t T Z W N 0 a W 9 u M S 9 U Y W J s Z T A y N C A o U G F n Z S A y M S k v Q X V 0 b 1 J l b W 9 2 Z W R D b 2 x 1 b W 5 z M S 5 7 Q 2 9 s d W 1 u O S w 4 f S Z x d W 9 0 O y w m c X V v d D t T Z W N 0 a W 9 u M S 9 U Y W J s Z T A y N C A o U G F n Z S A y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Y l M j A o U G F n Z S U y M D I z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A 3 O j A 3 L j I y M z A 2 O T h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Y g K F B h Z 2 U g M j M p L 0 F 1 d G 9 S Z W 1 v d m V k Q 2 9 s d W 1 u c z E u e 0 N v b H V t b j E s M H 0 m c X V v d D s s J n F 1 b 3 Q 7 U 2 V j d G l v b j E v V G F i b G U w M j Y g K F B h Z 2 U g M j M p L 0 F 1 d G 9 S Z W 1 v d m V k Q 2 9 s d W 1 u c z E u e 0 N v b H V t b j I s M X 0 m c X V v d D s s J n F 1 b 3 Q 7 U 2 V j d G l v b j E v V G F i b G U w M j Y g K F B h Z 2 U g M j M p L 0 F 1 d G 9 S Z W 1 v d m V k Q 2 9 s d W 1 u c z E u e 0 N v b H V t b j M s M n 0 m c X V v d D s s J n F 1 b 3 Q 7 U 2 V j d G l v b j E v V G F i b G U w M j Y g K F B h Z 2 U g M j M p L 0 F 1 d G 9 S Z W 1 v d m V k Q 2 9 s d W 1 u c z E u e 0 N v b H V t b j Q s M 3 0 m c X V v d D s s J n F 1 b 3 Q 7 U 2 V j d G l v b j E v V G F i b G U w M j Y g K F B h Z 2 U g M j M p L 0 F 1 d G 9 S Z W 1 v d m V k Q 2 9 s d W 1 u c z E u e 0 N v b H V t b j U s N H 0 m c X V v d D s s J n F 1 b 3 Q 7 U 2 V j d G l v b j E v V G F i b G U w M j Y g K F B h Z 2 U g M j M p L 0 F 1 d G 9 S Z W 1 v d m V k Q 2 9 s d W 1 u c z E u e 0 N v b H V t b j Y s N X 0 m c X V v d D s s J n F 1 b 3 Q 7 U 2 V j d G l v b j E v V G F i b G U w M j Y g K F B h Z 2 U g M j M p L 0 F 1 d G 9 S Z W 1 v d m V k Q 2 9 s d W 1 u c z E u e 0 N v b H V t b j c s N n 0 m c X V v d D s s J n F 1 b 3 Q 7 U 2 V j d G l v b j E v V G F i b G U w M j Y g K F B h Z 2 U g M j M p L 0 F 1 d G 9 S Z W 1 v d m V k Q 2 9 s d W 1 u c z E u e 0 N v b H V t b j g s N 3 0 m c X V v d D s s J n F 1 b 3 Q 7 U 2 V j d G l v b j E v V G F i b G U w M j Y g K F B h Z 2 U g M j M p L 0 F 1 d G 9 S Z W 1 v d m V k Q 2 9 s d W 1 u c z E u e 0 N v b H V t b j k s O H 0 m c X V v d D s s J n F 1 b 3 Q 7 U 2 V j d G l v b j E v V G F i b G U w M j Y g K F B h Z 2 U g M j M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y U y M C h Q Y W d l J T I w M j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T E 6 M j k u N T c z M j U 5 N F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3 I C h Q Y W d l I D I 0 K S 9 B d X R v U m V t b 3 Z l Z E N v b H V t b n M x L n t D b 2 x 1 b W 4 x L D B 9 J n F 1 b 3 Q 7 L C Z x d W 9 0 O 1 N l Y 3 R p b 2 4 x L 1 R h Y m x l M D I 3 I C h Q Y W d l I D I 0 K S 9 B d X R v U m V t b 3 Z l Z E N v b H V t b n M x L n t D b 2 x 1 b W 4 y L D F 9 J n F 1 b 3 Q 7 L C Z x d W 9 0 O 1 N l Y 3 R p b 2 4 x L 1 R h Y m x l M D I 3 I C h Q Y W d l I D I 0 K S 9 B d X R v U m V t b 3 Z l Z E N v b H V t b n M x L n t D b 2 x 1 b W 4 z L D J 9 J n F 1 b 3 Q 7 L C Z x d W 9 0 O 1 N l Y 3 R p b 2 4 x L 1 R h Y m x l M D I 3 I C h Q Y W d l I D I 0 K S 9 B d X R v U m V t b 3 Z l Z E N v b H V t b n M x L n t D b 2 x 1 b W 4 0 L D N 9 J n F 1 b 3 Q 7 L C Z x d W 9 0 O 1 N l Y 3 R p b 2 4 x L 1 R h Y m x l M D I 3 I C h Q Y W d l I D I 0 K S 9 B d X R v U m V t b 3 Z l Z E N v b H V t b n M x L n t D b 2 x 1 b W 4 1 L D R 9 J n F 1 b 3 Q 7 L C Z x d W 9 0 O 1 N l Y 3 R p b 2 4 x L 1 R h Y m x l M D I 3 I C h Q Y W d l I D I 0 K S 9 B d X R v U m V t b 3 Z l Z E N v b H V t b n M x L n t D b 2 x 1 b W 4 2 L D V 9 J n F 1 b 3 Q 7 L C Z x d W 9 0 O 1 N l Y 3 R p b 2 4 x L 1 R h Y m x l M D I 3 I C h Q Y W d l I D I 0 K S 9 B d X R v U m V t b 3 Z l Z E N v b H V t b n M x L n t D b 2 x 1 b W 4 3 L D Z 9 J n F 1 b 3 Q 7 L C Z x d W 9 0 O 1 N l Y 3 R p b 2 4 x L 1 R h Y m x l M D I 3 I C h Q Y W d l I D I 0 K S 9 B d X R v U m V t b 3 Z l Z E N v b H V t b n M x L n t D b 2 x 1 b W 4 4 L D d 9 J n F 1 b 3 Q 7 L C Z x d W 9 0 O 1 N l Y 3 R p b 2 4 x L 1 R h Y m x l M D I 3 I C h Q Y W d l I D I 0 K S 9 B d X R v U m V t b 3 Z l Z E N v b H V t b n M x L n t D b 2 x 1 b W 4 5 L D h 9 J n F 1 b 3 Q 7 L C Z x d W 9 0 O 1 N l Y 3 R p b 2 4 x L 1 R h Y m x l M D I 3 I C h Q Y W d l I D I 0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O S U y M C h Q Y W d l J T I w M j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T o z N i 4 y N j I 1 N T U x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5 I C h Q Y W d l I D I 2 K S 9 B d X R v U m V t b 3 Z l Z E N v b H V t b n M x L n t D b 2 x 1 b W 4 x L D B 9 J n F 1 b 3 Q 7 L C Z x d W 9 0 O 1 N l Y 3 R p b 2 4 x L 1 R h Y m x l M D I 5 I C h Q Y W d l I D I 2 K S 9 B d X R v U m V t b 3 Z l Z E N v b H V t b n M x L n t D b 2 x 1 b W 4 y L D F 9 J n F 1 b 3 Q 7 L C Z x d W 9 0 O 1 N l Y 3 R p b 2 4 x L 1 R h Y m x l M D I 5 I C h Q Y W d l I D I 2 K S 9 B d X R v U m V t b 3 Z l Z E N v b H V t b n M x L n t D b 2 x 1 b W 4 z L D J 9 J n F 1 b 3 Q 7 L C Z x d W 9 0 O 1 N l Y 3 R p b 2 4 x L 1 R h Y m x l M D I 5 I C h Q Y W d l I D I 2 K S 9 B d X R v U m V t b 3 Z l Z E N v b H V t b n M x L n t D b 2 x 1 b W 4 0 L D N 9 J n F 1 b 3 Q 7 L C Z x d W 9 0 O 1 N l Y 3 R p b 2 4 x L 1 R h Y m x l M D I 5 I C h Q Y W d l I D I 2 K S 9 B d X R v U m V t b 3 Z l Z E N v b H V t b n M x L n t D b 2 x 1 b W 4 1 L D R 9 J n F 1 b 3 Q 7 L C Z x d W 9 0 O 1 N l Y 3 R p b 2 4 x L 1 R h Y m x l M D I 5 I C h Q Y W d l I D I 2 K S 9 B d X R v U m V t b 3 Z l Z E N v b H V t b n M x L n t D b 2 x 1 b W 4 2 L D V 9 J n F 1 b 3 Q 7 L C Z x d W 9 0 O 1 N l Y 3 R p b 2 4 x L 1 R h Y m x l M D I 5 I C h Q Y W d l I D I 2 K S 9 B d X R v U m V t b 3 Z l Z E N v b H V t b n M x L n t D b 2 x 1 b W 4 3 L D Z 9 J n F 1 b 3 Q 7 L C Z x d W 9 0 O 1 N l Y 3 R p b 2 4 x L 1 R h Y m x l M D I 5 I C h Q Y W d l I D I 2 K S 9 B d X R v U m V t b 3 Z l Z E N v b H V t b n M x L n t D b 2 x 1 b W 4 4 L D d 9 J n F 1 b 3 Q 7 L C Z x d W 9 0 O 1 N l Y 3 R p b 2 4 x L 1 R h Y m x l M D I 5 I C h Q Y W d l I D I 2 K S 9 B d X R v U m V t b 3 Z l Z E N v b H V t b n M x L n t D b 2 x 1 b W 4 5 L D h 9 J n F 1 b 3 Q 7 L C Z x d W 9 0 O 1 N l Y 3 R p b 2 4 x L 1 R h Y m x l M D I 5 I C h Q Y W d l I D I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z A l M j A o U G F n Z S U y M D I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3 O j E x L j Y 4 N T U 0 M z l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C A o U G F n Z S A y N y k v Q X V 0 b 1 J l b W 9 2 Z W R D b 2 x 1 b W 5 z M S 5 7 Q 2 9 s d W 1 u M S w w f S Z x d W 9 0 O y w m c X V v d D t T Z W N 0 a W 9 u M S 9 U Y W J s Z T A z M C A o U G F n Z S A y N y k v Q X V 0 b 1 J l b W 9 2 Z W R D b 2 x 1 b W 5 z M S 5 7 Q 2 9 s d W 1 u M i w x f S Z x d W 9 0 O y w m c X V v d D t T Z W N 0 a W 9 u M S 9 U Y W J s Z T A z M C A o U G F n Z S A y N y k v Q X V 0 b 1 J l b W 9 2 Z W R D b 2 x 1 b W 5 z M S 5 7 Q 2 9 s d W 1 u M y w y f S Z x d W 9 0 O y w m c X V v d D t T Z W N 0 a W 9 u M S 9 U Y W J s Z T A z M C A o U G F n Z S A y N y k v Q X V 0 b 1 J l b W 9 2 Z W R D b 2 x 1 b W 5 z M S 5 7 Q 2 9 s d W 1 u N C w z f S Z x d W 9 0 O y w m c X V v d D t T Z W N 0 a W 9 u M S 9 U Y W J s Z T A z M C A o U G F n Z S A y N y k v Q X V 0 b 1 J l b W 9 2 Z W R D b 2 x 1 b W 5 z M S 5 7 Q 2 9 s d W 1 u N S w 0 f S Z x d W 9 0 O y w m c X V v d D t T Z W N 0 a W 9 u M S 9 U Y W J s Z T A z M C A o U G F n Z S A y N y k v Q X V 0 b 1 J l b W 9 2 Z W R D b 2 x 1 b W 5 z M S 5 7 Q 2 9 s d W 1 u N i w 1 f S Z x d W 9 0 O y w m c X V v d D t T Z W N 0 a W 9 u M S 9 U Y W J s Z T A z M C A o U G F n Z S A y N y k v Q X V 0 b 1 J l b W 9 2 Z W R D b 2 x 1 b W 5 z M S 5 7 Q 2 9 s d W 1 u N y w 2 f S Z x d W 9 0 O y w m c X V v d D t T Z W N 0 a W 9 u M S 9 U Y W J s Z T A z M C A o U G F n Z S A y N y k v Q X V 0 b 1 J l b W 9 2 Z W R D b 2 x 1 b W 5 z M S 5 7 Q 2 9 s d W 1 u O C w 3 f S Z x d W 9 0 O y w m c X V v d D t T Z W N 0 a W 9 u M S 9 U Y W J s Z T A z M C A o U G F n Z S A y N y k v Q X V 0 b 1 J l b W 9 2 Z W R D b 2 x 1 b W 5 z M S 5 7 Q 2 9 s d W 1 u O S w 4 f S Z x d W 9 0 O y w m c X V v d D t T Z W N 0 a W 9 u M S 9 U Y W J s Z T A z M C A o U G F n Z S A y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z I l M j A o U G F n Z S U y M D I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j I 6 N T I u N D A x N T I 2 M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S Q i Z x d W 9 0 O y w m c X V v d D t D b 2 x 1 b W 4 x J n F 1 b 3 Q 7 L C Z x d W 9 0 O 0 5 B W k l W X G 5 W S k V S T 1 Z O S U t B J n F 1 b 3 Q 7 L C Z x d W 9 0 O 0 F E U k V T Q V x u V k p F U k 9 W T k l L Q S Z x d W 9 0 O y w m c X V v d D t J W k 5 P U 1 x u T 0 J W R V p F X G 4 o R V V S K S Z x d W 9 0 O y w m c X V v d D t V R E l P J n F 1 b 3 Q 7 L C Z x d W 9 0 O 1 B S Q V Z O Q V x u T 1 N O T 1 Z B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z M i A o U G F n Z S A y O C k v Q X V 0 b 1 J l b W 9 2 Z W R D b 2 x 1 b W 5 z M S 5 7 U k I s M H 0 m c X V v d D s s J n F 1 b 3 Q 7 U 2 V j d G l v b j E v V G F i b G U w M z I g K F B h Z 2 U g M j g p L 0 F 1 d G 9 S Z W 1 v d m V k Q 2 9 s d W 1 u c z E u e 0 N v b H V t b j E s M X 0 m c X V v d D s s J n F 1 b 3 Q 7 U 2 V j d G l v b j E v V G F i b G U w M z I g K F B h Z 2 U g M j g p L 0 F 1 d G 9 S Z W 1 v d m V k Q 2 9 s d W 1 u c z E u e 0 5 B W k l W X G 5 W S k V S T 1 Z O S U t B L D J 9 J n F 1 b 3 Q 7 L C Z x d W 9 0 O 1 N l Y 3 R p b 2 4 x L 1 R h Y m x l M D M y I C h Q Y W d l I D I 4 K S 9 B d X R v U m V t b 3 Z l Z E N v b H V t b n M x L n t B R F J F U 0 F c b l Z K R V J P V k 5 J S 0 E s M 3 0 m c X V v d D s s J n F 1 b 3 Q 7 U 2 V j d G l v b j E v V G F i b G U w M z I g K F B h Z 2 U g M j g p L 0 F 1 d G 9 S Z W 1 v d m V k Q 2 9 s d W 1 u c z E u e 0 l a T k 9 T X G 5 P Q l Z F W k V c b i h F V V I p L D R 9 J n F 1 b 3 Q 7 L C Z x d W 9 0 O 1 N l Y 3 R p b 2 4 x L 1 R h Y m x l M D M y I C h Q Y W d l I D I 4 K S 9 B d X R v U m V t b 3 Z l Z E N v b H V t b n M x L n t V R E l P L D V 9 J n F 1 b 3 Q 7 L C Z x d W 9 0 O 1 N l Y 3 R p b 2 4 x L 1 R h Y m x l M D M y I C h Q Y W d l I D I 4 K S 9 B d X R v U m V t b 3 Z l Z E N v b H V t b n M x L n t Q U k F W T k F c b k 9 T T k 9 W Q S w 2 f S Z x d W 9 0 O y w m c X V v d D t T Z W N 0 a W 9 u M S 9 U Y W J s Z T A z M i A o U G F n Z S A y O C k v Q X V 0 b 1 J l b W 9 2 Z W R D b 2 x 1 b W 5 z M S 5 7 R E F U V U 1 c b k R P U 1 B J S k X E h k E s N 3 0 m c X V v d D s s J n F 1 b 3 Q 7 U 2 V j d G l v b j E v V G F i b G U w M z I g K F B h Z 2 U g M j g p L 0 F 1 d G 9 S Z W 1 v d m V k Q 2 9 s d W 1 u c z E u e 1 Z J U 0 l O Q V x u S 0 F N Q V R O R V x u U 1 R P U E U s O H 0 m c X V v d D s s J n F 1 b 3 Q 7 U 2 V j d G l v b j E v V G F i b G U w M z I g K F B h Z 2 U g M j g p L 0 F 1 d G 9 S Z W 1 v d m V k Q 2 9 s d W 1 u c z E u e 1 Z S U 1 R B X G 5 L Q U 1 B V E 5 F X G 5 T V E 9 Q R S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L T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w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z B U M D g 6 M z I 6 N D k u N T E 1 N j M 0 O V o i L z 4 8 R W 5 0 c n k g V H l w Z T 0 i R m l s b E N v b H V t b l R 5 c G V z I i B W Y W x 1 Z T 0 i c 0 F 3 W U R C Z 1 l G I i 8 + P E V u d H J 5 I F R 5 c G U 9 I k Z p b G x D b 2 x 1 b W 5 O Y W 1 l c y I g V m F s d W U 9 I n N b J n F 1 b 3 Q 7 I y Z x d W 9 0 O y w m c X V v d D t O Y X p p d i B 2 a m V y b 3 Z u a W t h J n F 1 b 3 Q 7 L C Z x d W 9 0 O 0 9 J Q i Z x d W 9 0 O y w m c X V v d D t B Z H J l c 2 E g a S B z a m V k a c W h d G U m c X V v d D s s J n F 1 b 3 Q 7 T 3 N u b 3 Z h I G k g Z G 9 z c G l q Z c S H Z V x u d H J h x b 5 i a W 5 l J n F 1 b 3 Q 7 L C Z x d W 9 0 O 0 l 6 b m 9 z X G 4 o R V V S K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E g K F B h Z 2 U g M S 0 y K S 9 B d X R v U m V t b 3 Z l Z E N v b H V t b n M x L n s j L D B 9 J n F 1 b 3 Q 7 L C Z x d W 9 0 O 1 N l Y 3 R p b 2 4 x L 1 R h Y m x l M D A x I C h Q Y W d l I D E t M i k v Q X V 0 b 1 J l b W 9 2 Z W R D b 2 x 1 b W 5 z M S 5 7 T m F 6 a X Y g d m p l c m 9 2 b m l r Y S w x f S Z x d W 9 0 O y w m c X V v d D t T Z W N 0 a W 9 u M S 9 U Y W J s Z T A w M S A o U G F n Z S A x L T I p L 0 F 1 d G 9 S Z W 1 v d m V k Q 2 9 s d W 1 u c z E u e 0 9 J Q i w y f S Z x d W 9 0 O y w m c X V v d D t T Z W N 0 a W 9 u M S 9 U Y W J s Z T A w M S A o U G F n Z S A x L T I p L 0 F 1 d G 9 S Z W 1 v d m V k Q 2 9 s d W 1 u c z E u e 0 F k c m V z Y S B p I H N q Z W R p x a F 0 Z S w z f S Z x d W 9 0 O y w m c X V v d D t T Z W N 0 a W 9 u M S 9 U Y W J s Z T A w M S A o U G F n Z S A x L T I p L 0 F 1 d G 9 S Z W 1 v d m V k Q 2 9 s d W 1 u c z E u e 0 9 z b m 9 2 Y S B p I G R v c 3 B p a m X E h 2 V c b n R y Y c W + Y m l u Z S w 0 f S Z x d W 9 0 O y w m c X V v d D t T Z W N 0 a W 9 u M S 9 U Y W J s Z T A w M S A o U G F n Z S A x L T I p L 0 F 1 d G 9 S Z W 1 v d m V k Q 2 9 s d W 1 u c z E u e 0 l 6 b m 9 z X G 4 o R V V S K S w 1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C U y M C h Q Y W d l J T I w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y O j M 1 L j k x O D M 2 O D d a I i 8 + P E V u d H J 5 I F R 5 c G U 9 I k Z p b G x D b 2 x 1 b W 5 U e X B l c y I g V m F s d W U 9 I n N B d 1 l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c p L 0 F 1 d G 9 S Z W 1 v d m V k Q 2 9 s d W 1 u c z E u e 0 N v b H V t b j E s M H 0 m c X V v d D s s J n F 1 b 3 Q 7 U 2 V j d G l v b j E v V G F i b G U w M T A g K F B h Z 2 U g N y k v Q X V 0 b 1 J l b W 9 2 Z W R D b 2 x 1 b W 5 z M S 5 7 Q 2 9 s d W 1 u M i w x f S Z x d W 9 0 O y w m c X V v d D t T Z W N 0 a W 9 u M S 9 U Y W J s Z T A x M C A o U G F n Z S A 3 K S 9 B d X R v U m V t b 3 Z l Z E N v b H V t b n M x L n t D b 2 x 1 b W 4 z L D J 9 J n F 1 b 3 Q 7 L C Z x d W 9 0 O 1 N l Y 3 R p b 2 4 x L 1 R h Y m x l M D E w I C h Q Y W d l I D c p L 0 F 1 d G 9 S Z W 1 v d m V k Q 2 9 s d W 1 u c z E u e 0 N v b H V t b j Q s M 3 0 m c X V v d D s s J n F 1 b 3 Q 7 U 2 V j d G l v b j E v V G F i b G U w M T A g K F B h Z 2 U g N y k v Q X V 0 b 1 J l b W 9 2 Z W R D b 2 x 1 b W 5 z M S 5 7 Q 2 9 s d W 1 u N S w 0 f S Z x d W 9 0 O y w m c X V v d D t T Z W N 0 a W 9 u M S 9 U Y W J s Z T A x M C A o U G F n Z S A 3 K S 9 B d X R v U m V t b 3 Z l Z E N v b H V t b n M x L n t D b 2 x 1 b W 4 2 L D V 9 J n F 1 b 3 Q 7 L C Z x d W 9 0 O 1 N l Y 3 R p b 2 4 x L 1 R h Y m x l M D E w I C h Q Y W d l I D c p L 0 F 1 d G 9 S Z W 1 v d m V k Q 2 9 s d W 1 u c z E u e 0 N v b H V t b j c s N n 0 m c X V v d D s s J n F 1 b 3 Q 7 U 2 V j d G l v b j E v V G F i b G U w M T A g K F B h Z 2 U g N y k v Q X V 0 b 1 J l b W 9 2 Z W R D b 2 x 1 b W 5 z M S 5 7 Q 2 9 s d W 1 u O C w 3 f S Z x d W 9 0 O y w m c X V v d D t T Z W N 0 a W 9 u M S 9 U Y W J s Z T A x M C A o U G F n Z S A 3 K S 9 B d X R v U m V t b 3 Z l Z E N v b H V t b n M x L n t D b 2 x 1 b W 4 5 L D h 9 J n F 1 b 3 Q 7 L C Z x d W 9 0 O 1 N l Y 3 R p b 2 4 x L 1 R h Y m x l M D E w I C h Q Y W d l I D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x M l Q w N j o z M j o 1 N y 4 2 O T U w M D E x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x I C h Q Y W d l I D g p L 0 F 1 d G 9 S Z W 1 v d m V k Q 2 9 s d W 1 u c z E u e 0 N v b H V t b j E s M H 0 m c X V v d D s s J n F 1 b 3 Q 7 U 2 V j d G l v b j E v V G F i b G U w M T E g K F B h Z 2 U g O C k v Q X V 0 b 1 J l b W 9 2 Z W R D b 2 x 1 b W 5 z M S 5 7 Q 2 9 s d W 1 u M i w x f S Z x d W 9 0 O y w m c X V v d D t T Z W N 0 a W 9 u M S 9 U Y W J s Z T A x M S A o U G F n Z S A 4 K S 9 B d X R v U m V t b 3 Z l Z E N v b H V t b n M x L n t D b 2 x 1 b W 4 z L D J 9 J n F 1 b 3 Q 7 L C Z x d W 9 0 O 1 N l Y 3 R p b 2 4 x L 1 R h Y m x l M D E x I C h Q Y W d l I D g p L 0 F 1 d G 9 S Z W 1 v d m V k Q 2 9 s d W 1 u c z E u e 0 N v b H V t b j Q s M 3 0 m c X V v d D s s J n F 1 b 3 Q 7 U 2 V j d G l v b j E v V G F i b G U w M T E g K F B h Z 2 U g O C k v Q X V 0 b 1 J l b W 9 2 Z W R D b 2 x 1 b W 5 z M S 5 7 Q 2 9 s d W 1 u N S w 0 f S Z x d W 9 0 O y w m c X V v d D t T Z W N 0 a W 9 u M S 9 U Y W J s Z T A x M S A o U G F n Z S A 4 K S 9 B d X R v U m V t b 3 Z l Z E N v b H V t b n M x L n t D b 2 x 1 b W 4 2 L D V 9 J n F 1 b 3 Q 7 L C Z x d W 9 0 O 1 N l Y 3 R p b 2 4 x L 1 R h Y m x l M D E x I C h Q Y W d l I D g p L 0 F 1 d G 9 S Z W 1 v d m V k Q 2 9 s d W 1 u c z E u e 0 N v b H V t b j c s N n 0 m c X V v d D s s J n F 1 b 3 Q 7 U 2 V j d G l v b j E v V G F i b G U w M T E g K F B h Z 2 U g O C k v Q X V 0 b 1 J l b W 9 2 Z W R D b 2 x 1 b W 5 z M S 5 7 Q 2 9 s d W 1 u O C w 3 f S Z x d W 9 0 O y w m c X V v d D t T Z W N 0 a W 9 u M S 9 U Y W J s Z T A x M S A o U G F n Z S A 4 K S 9 B d X R v U m V t b 3 Z l Z E N v b H V t b n M x L n t D b 2 x 1 b W 4 5 L D h 9 J n F 1 b 3 Q 7 L C Z x d W 9 0 O 1 N l Y 3 R p b 2 4 x L 1 R h Y m x l M D E x I C h Q Y W d l I D g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y U y M C h Q Y W d l J T I w M T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N i 0 x M l Q w N j o z M z o 0 N y 4 2 N z I 0 N T Q 1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z I C h Q Y W d l I D E w K S 9 B d X R v U m V t b 3 Z l Z E N v b H V t b n M x L n t D b 2 x 1 b W 4 x L D B 9 J n F 1 b 3 Q 7 L C Z x d W 9 0 O 1 N l Y 3 R p b 2 4 x L 1 R h Y m x l M D E z I C h Q Y W d l I D E w K S 9 B d X R v U m V t b 3 Z l Z E N v b H V t b n M x L n t D b 2 x 1 b W 4 y L D F 9 J n F 1 b 3 Q 7 L C Z x d W 9 0 O 1 N l Y 3 R p b 2 4 x L 1 R h Y m x l M D E z I C h Q Y W d l I D E w K S 9 B d X R v U m V t b 3 Z l Z E N v b H V t b n M x L n t D b 2 x 1 b W 4 z L D J 9 J n F 1 b 3 Q 7 L C Z x d W 9 0 O 1 N l Y 3 R p b 2 4 x L 1 R h Y m x l M D E z I C h Q Y W d l I D E w K S 9 B d X R v U m V t b 3 Z l Z E N v b H V t b n M x L n t D b 2 x 1 b W 4 0 L D N 9 J n F 1 b 3 Q 7 L C Z x d W 9 0 O 1 N l Y 3 R p b 2 4 x L 1 R h Y m x l M D E z I C h Q Y W d l I D E w K S 9 B d X R v U m V t b 3 Z l Z E N v b H V t b n M x L n t D b 2 x 1 b W 4 1 L D R 9 J n F 1 b 3 Q 7 L C Z x d W 9 0 O 1 N l Y 3 R p b 2 4 x L 1 R h Y m x l M D E z I C h Q Y W d l I D E w K S 9 B d X R v U m V t b 3 Z l Z E N v b H V t b n M x L n t D b 2 x 1 b W 4 2 L D V 9 J n F 1 b 3 Q 7 L C Z x d W 9 0 O 1 N l Y 3 R p b 2 4 x L 1 R h Y m x l M D E z I C h Q Y W d l I D E w K S 9 B d X R v U m V t b 3 Z l Z E N v b H V t b n M x L n t D b 2 x 1 b W 4 3 L D Z 9 J n F 1 b 3 Q 7 L C Z x d W 9 0 O 1 N l Y 3 R p b 2 4 x L 1 R h Y m x l M D E z I C h Q Y W d l I D E w K S 9 B d X R v U m V t b 3 Z l Z E N v b H V t b n M x L n t D b 2 x 1 b W 4 4 L D d 9 J n F 1 b 3 Q 7 L C Z x d W 9 0 O 1 N l Y 3 R p b 2 4 x L 1 R h Y m x l M D E z I C h Q Y W d l I D E w K S 9 B d X R v U m V t b 3 Z l Z E N v b H V t b n M x L n t D b 2 x 1 b W 4 5 L D h 9 J n F 1 b 3 Q 7 L C Z x d W 9 0 O 1 N l Y 3 R p b 2 4 x L 1 R h Y m x l M D E z I C h Q Y W d l I D E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Q l M j A o U G F n Z S U y M D E x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Q 6 M z I u O D g w N D k 4 M l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0 I C h Q Y W d l I D E x K S 9 B d X R v U m V t b 3 Z l Z E N v b H V t b n M x L n t D b 2 x 1 b W 4 x L D B 9 J n F 1 b 3 Q 7 L C Z x d W 9 0 O 1 N l Y 3 R p b 2 4 x L 1 R h Y m x l M D E 0 I C h Q Y W d l I D E x K S 9 B d X R v U m V t b 3 Z l Z E N v b H V t b n M x L n t D b 2 x 1 b W 4 y L D F 9 J n F 1 b 3 Q 7 L C Z x d W 9 0 O 1 N l Y 3 R p b 2 4 x L 1 R h Y m x l M D E 0 I C h Q Y W d l I D E x K S 9 B d X R v U m V t b 3 Z l Z E N v b H V t b n M x L n t D b 2 x 1 b W 4 z L D J 9 J n F 1 b 3 Q 7 L C Z x d W 9 0 O 1 N l Y 3 R p b 2 4 x L 1 R h Y m x l M D E 0 I C h Q Y W d l I D E x K S 9 B d X R v U m V t b 3 Z l Z E N v b H V t b n M x L n t D b 2 x 1 b W 4 0 L D N 9 J n F 1 b 3 Q 7 L C Z x d W 9 0 O 1 N l Y 3 R p b 2 4 x L 1 R h Y m x l M D E 0 I C h Q Y W d l I D E x K S 9 B d X R v U m V t b 3 Z l Z E N v b H V t b n M x L n t D b 2 x 1 b W 4 1 L D R 9 J n F 1 b 3 Q 7 L C Z x d W 9 0 O 1 N l Y 3 R p b 2 4 x L 1 R h Y m x l M D E 0 I C h Q Y W d l I D E x K S 9 B d X R v U m V t b 3 Z l Z E N v b H V t b n M x L n t D b 2 x 1 b W 4 2 L D V 9 J n F 1 b 3 Q 7 L C Z x d W 9 0 O 1 N l Y 3 R p b 2 4 x L 1 R h Y m x l M D E 0 I C h Q Y W d l I D E x K S 9 B d X R v U m V t b 3 Z l Z E N v b H V t b n M x L n t D b 2 x 1 b W 4 3 L D Z 9 J n F 1 b 3 Q 7 L C Z x d W 9 0 O 1 N l Y 3 R p b 2 4 x L 1 R h Y m x l M D E 0 I C h Q Y W d l I D E x K S 9 B d X R v U m V t b 3 Z l Z E N v b H V t b n M x L n t D b 2 x 1 b W 4 4 L D d 9 J n F 1 b 3 Q 7 L C Z x d W 9 0 O 1 N l Y 3 R p b 2 4 x L 1 R h Y m x l M D E 0 I C h Q Y W d l I D E x K S 9 B d X R v U m V t b 3 Z l Z E N v b H V t b n M x L n t D b 2 x 1 b W 4 5 L D h 9 J n F 1 b 3 Q 7 L C Z x d W 9 0 O 1 N l Y 3 R p b 2 4 x L 1 R h Y m x l M D E 0 I C h Q Y W d l I D E x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y U y M C h Q Y W d l J T I w M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w L T E 3 V D A 1 O j Q x O j U 0 L j g 1 M z E 2 M z N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U k J S J n F 1 b 3 Q 7 L C Z x d W 9 0 O 0 9 J Q i Z x d W 9 0 O y w m c X V v d D t O Q V p J V l x u V k p F U k 9 W T k l L Q S Z x d W 9 0 O y w m c X V v d D t B R F J F U 0 F c b l Z K R V J P V k 5 J S 0 E m c X V v d D s s J n F 1 b 3 Q 7 S V p O T 1 N c b k 9 C V k V a R V x u K E V V U i k m c X V v d D s s J n F 1 b 3 Q 7 V U R J T y Z x d W 9 0 O y w m c X V v d D t Q U k F W T k F c b k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z K S 9 B d X R v U m V t b 3 Z l Z E N v b H V t b n M x L n t S Q l I s M H 0 m c X V v d D s s J n F 1 b 3 Q 7 U 2 V j d G l v b j E v V G F i b G U w M D M g K F B h Z 2 U g M y k v Q X V 0 b 1 J l b W 9 2 Z W R D b 2 x 1 b W 5 z M S 5 7 T 0 l C L D F 9 J n F 1 b 3 Q 7 L C Z x d W 9 0 O 1 N l Y 3 R p b 2 4 x L 1 R h Y m x l M D A z I C h Q Y W d l I D M p L 0 F 1 d G 9 S Z W 1 v d m V k Q 2 9 s d W 1 u c z E u e 0 5 B W k l W X G 5 W S k V S T 1 Z O S U t B L D J 9 J n F 1 b 3 Q 7 L C Z x d W 9 0 O 1 N l Y 3 R p b 2 4 x L 1 R h Y m x l M D A z I C h Q Y W d l I D M p L 0 F 1 d G 9 S Z W 1 v d m V k Q 2 9 s d W 1 u c z E u e 0 F E U k V T Q V x u V k p F U k 9 W T k l L Q S w z f S Z x d W 9 0 O y w m c X V v d D t T Z W N 0 a W 9 u M S 9 U Y W J s Z T A w M y A o U G F n Z S A z K S 9 B d X R v U m V t b 3 Z l Z E N v b H V t b n M x L n t J W k 5 P U 1 x u T 0 J W R V p F X G 4 o R V V S K S w 0 f S Z x d W 9 0 O y w m c X V v d D t T Z W N 0 a W 9 u M S 9 U Y W J s Z T A w M y A o U G F n Z S A z K S 9 B d X R v U m V t b 3 Z l Z E N v b H V t b n M x L n t V R E l P L D V 9 J n F 1 b 3 Q 7 L C Z x d W 9 0 O 1 N l Y 3 R p b 2 4 x L 1 R h Y m x l M D A z I C h Q Y W d l I D M p L 0 F 1 d G 9 S Z W 1 v d m V k Q 2 9 s d W 1 u c z E u e 1 B S Q V Z O Q V x u T 1 N O T 1 Z B L D Z 9 J n F 1 b 3 Q 7 L C Z x d W 9 0 O 1 N l Y 3 R p b 2 4 x L 1 R h Y m x l M D A z I C h Q Y W d l I D M p L 0 F 1 d G 9 S Z W 1 v d m V k Q 2 9 s d W 1 u c z E u e 0 R B V F V N X G 5 E T 1 N Q S U p F x I Z B L D d 9 J n F 1 b 3 Q 7 L C Z x d W 9 0 O 1 N l Y 3 R p b 2 4 x L 1 R h Y m x l M D A z I C h Q Y W d l I D M p L 0 F 1 d G 9 S Z W 1 v d m V k Q 2 9 s d W 1 u c z E u e 1 Z J U 0 l O Q V x u S 0 F N Q V R O R V x u U 1 R P U E U s O H 0 m c X V v d D s s J n F 1 b 3 Q 7 U 2 V j d G l v b j E v V G F i b G U w M D M g K F B h Z 2 U g M y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M y A o U G F n Z S A z K S 9 B d X R v U m V t b 3 Z l Z E N v b H V t b n M x L n t S Q l I s M H 0 m c X V v d D s s J n F 1 b 3 Q 7 U 2 V j d G l v b j E v V G F i b G U w M D M g K F B h Z 2 U g M y k v Q X V 0 b 1 J l b W 9 2 Z W R D b 2 x 1 b W 5 z M S 5 7 T 0 l C L D F 9 J n F 1 b 3 Q 7 L C Z x d W 9 0 O 1 N l Y 3 R p b 2 4 x L 1 R h Y m x l M D A z I C h Q Y W d l I D M p L 0 F 1 d G 9 S Z W 1 v d m V k Q 2 9 s d W 1 u c z E u e 0 5 B W k l W X G 5 W S k V S T 1 Z O S U t B L D J 9 J n F 1 b 3 Q 7 L C Z x d W 9 0 O 1 N l Y 3 R p b 2 4 x L 1 R h Y m x l M D A z I C h Q Y W d l I D M p L 0 F 1 d G 9 S Z W 1 v d m V k Q 2 9 s d W 1 u c z E u e 0 F E U k V T Q V x u V k p F U k 9 W T k l L Q S w z f S Z x d W 9 0 O y w m c X V v d D t T Z W N 0 a W 9 u M S 9 U Y W J s Z T A w M y A o U G F n Z S A z K S 9 B d X R v U m V t b 3 Z l Z E N v b H V t b n M x L n t J W k 5 P U 1 x u T 0 J W R V p F X G 4 o R V V S K S w 0 f S Z x d W 9 0 O y w m c X V v d D t T Z W N 0 a W 9 u M S 9 U Y W J s Z T A w M y A o U G F n Z S A z K S 9 B d X R v U m V t b 3 Z l Z E N v b H V t b n M x L n t V R E l P L D V 9 J n F 1 b 3 Q 7 L C Z x d W 9 0 O 1 N l Y 3 R p b 2 4 x L 1 R h Y m x l M D A z I C h Q Y W d l I D M p L 0 F 1 d G 9 S Z W 1 v d m V k Q 2 9 s d W 1 u c z E u e 1 B S Q V Z O Q V x u T 1 N O T 1 Z B L D Z 9 J n F 1 b 3 Q 7 L C Z x d W 9 0 O 1 N l Y 3 R p b 2 4 x L 1 R h Y m x l M D A z I C h Q Y W d l I D M p L 0 F 1 d G 9 S Z W 1 v d m V k Q 2 9 s d W 1 u c z E u e 0 R B V F V N X G 5 E T 1 N Q S U p F x I Z B L D d 9 J n F 1 b 3 Q 7 L C Z x d W 9 0 O 1 N l Y 3 R p b 2 4 x L 1 R h Y m x l M D A z I C h Q Y W d l I D M p L 0 F 1 d G 9 S Z W 1 v d m V k Q 2 9 s d W 1 u c z E u e 1 Z J U 0 l O Q V x u S 0 F N Q V R O R V x u U 1 R P U E U s O H 0 m c X V v d D s s J n F 1 b 3 Q 7 U 2 V j d G l v b j E v V G F i b G U w M D M g K F B h Z 2 U g M y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Q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1 Q w N T o 0 M j o x N y 4 z O D M 1 O D A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X z E m c X V v d D s s J n F 1 b 3 Q 7 X z I m c X V v d D s s J n F 1 b 3 Q 7 X z M m c X V v d D s s J n F 1 b 3 Q 7 X z Q m c X V v d D s s J n F 1 b 3 Q 7 X z U m c X V v d D s s J n F 1 b 3 Q 7 N T E z N z c w M j U s X G 5 V U k F c b j U y M z k 0 M j U 4 J n F 1 b 3 Q 7 L C Z x d W 9 0 O 1 8 2 J n F 1 b 3 Q 7 L C Z x d W 9 0 O 1 8 3 J n F 1 b 3 Q 7 L C Z x d W 9 0 O 1 8 4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0 I C h Q Y W d l I D Q p L 0 F 1 d G 9 S Z W 1 v d m V k Q 2 9 s d W 1 u c z E u e 0 N v b H V t b j E s M H 0 m c X V v d D s s J n F 1 b 3 Q 7 U 2 V j d G l v b j E v V G F i b G U w M D Q g K F B h Z 2 U g N C k v Q X V 0 b 1 J l b W 9 2 Z W R D b 2 x 1 b W 5 z M S 5 7 X z E s M X 0 m c X V v d D s s J n F 1 b 3 Q 7 U 2 V j d G l v b j E v V G F i b G U w M D Q g K F B h Z 2 U g N C k v Q X V 0 b 1 J l b W 9 2 Z W R D b 2 x 1 b W 5 z M S 5 7 X z I s M n 0 m c X V v d D s s J n F 1 b 3 Q 7 U 2 V j d G l v b j E v V G F i b G U w M D Q g K F B h Z 2 U g N C k v Q X V 0 b 1 J l b W 9 2 Z W R D b 2 x 1 b W 5 z M S 5 7 X z M s M 3 0 m c X V v d D s s J n F 1 b 3 Q 7 U 2 V j d G l v b j E v V G F i b G U w M D Q g K F B h Z 2 U g N C k v Q X V 0 b 1 J l b W 9 2 Z W R D b 2 x 1 b W 5 z M S 5 7 X z Q s N H 0 m c X V v d D s s J n F 1 b 3 Q 7 U 2 V j d G l v b j E v V G F i b G U w M D Q g K F B h Z 2 U g N C k v Q X V 0 b 1 J l b W 9 2 Z W R D b 2 x 1 b W 5 z M S 5 7 X z U s N X 0 m c X V v d D s s J n F 1 b 3 Q 7 U 2 V j d G l v b j E v V G F i b G U w M D Q g K F B h Z 2 U g N C k v Q X V 0 b 1 J l b W 9 2 Z W R D b 2 x 1 b W 5 z M S 5 7 N T E z N z c w M j U s X G 5 V U k F c b j U y M z k 0 M j U 4 L D Z 9 J n F 1 b 3 Q 7 L C Z x d W 9 0 O 1 N l Y 3 R p b 2 4 x L 1 R h Y m x l M D A 0 I C h Q Y W d l I D Q p L 0 F 1 d G 9 S Z W 1 v d m V k Q 2 9 s d W 1 u c z E u e 1 8 2 L D d 9 J n F 1 b 3 Q 7 L C Z x d W 9 0 O 1 N l Y 3 R p b 2 4 x L 1 R h Y m x l M D A 0 I C h Q Y W d l I D Q p L 0 F 1 d G 9 S Z W 1 v d m V k Q 2 9 s d W 1 u c z E u e 1 8 3 L D h 9 J n F 1 b 3 Q 7 L C Z x d W 9 0 O 1 N l Y 3 R p b 2 4 x L 1 R h Y m x l M D A 0 I C h Q Y W d l I D Q p L 0 F 1 d G 9 S Z W 1 v d m V k Q 2 9 s d W 1 u c z E u e 1 8 4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N C A o U G F n Z S A 0 K S 9 B d X R v U m V t b 3 Z l Z E N v b H V t b n M x L n t D b 2 x 1 b W 4 x L D B 9 J n F 1 b 3 Q 7 L C Z x d W 9 0 O 1 N l Y 3 R p b 2 4 x L 1 R h Y m x l M D A 0 I C h Q Y W d l I D Q p L 0 F 1 d G 9 S Z W 1 v d m V k Q 2 9 s d W 1 u c z E u e 1 8 x L D F 9 J n F 1 b 3 Q 7 L C Z x d W 9 0 O 1 N l Y 3 R p b 2 4 x L 1 R h Y m x l M D A 0 I C h Q Y W d l I D Q p L 0 F 1 d G 9 S Z W 1 v d m V k Q 2 9 s d W 1 u c z E u e 1 8 y L D J 9 J n F 1 b 3 Q 7 L C Z x d W 9 0 O 1 N l Y 3 R p b 2 4 x L 1 R h Y m x l M D A 0 I C h Q Y W d l I D Q p L 0 F 1 d G 9 S Z W 1 v d m V k Q 2 9 s d W 1 u c z E u e 1 8 z L D N 9 J n F 1 b 3 Q 7 L C Z x d W 9 0 O 1 N l Y 3 R p b 2 4 x L 1 R h Y m x l M D A 0 I C h Q Y W d l I D Q p L 0 F 1 d G 9 S Z W 1 v d m V k Q 2 9 s d W 1 u c z E u e 1 8 0 L D R 9 J n F 1 b 3 Q 7 L C Z x d W 9 0 O 1 N l Y 3 R p b 2 4 x L 1 R h Y m x l M D A 0 I C h Q Y W d l I D Q p L 0 F 1 d G 9 S Z W 1 v d m V k Q 2 9 s d W 1 u c z E u e 1 8 1 L D V 9 J n F 1 b 3 Q 7 L C Z x d W 9 0 O 1 N l Y 3 R p b 2 4 x L 1 R h Y m x l M D A 0 I C h Q Y W d l I D Q p L 0 F 1 d G 9 S Z W 1 v d m V k Q 2 9 s d W 1 u c z E u e z U x M z c 3 M D I 1 L F x u V V J B X G 4 1 M j M 5 N D I 1 O C w 2 f S Z x d W 9 0 O y w m c X V v d D t T Z W N 0 a W 9 u M S 9 U Y W J s Z T A w N C A o U G F n Z S A 0 K S 9 B d X R v U m V t b 3 Z l Z E N v b H V t b n M x L n t f N i w 3 f S Z x d W 9 0 O y w m c X V v d D t T Z W N 0 a W 9 u M S 9 U Y W J s Z T A w N C A o U G F n Z S A 0 K S 9 B d X R v U m V t b 3 Z l Z E N v b H V t b n M x L n t f N y w 4 f S Z x d W 9 0 O y w m c X V v d D t T Z W N 0 a W 9 u M S 9 U Y W J s Z T A w N C A o U G F n Z S A 0 K S 9 B d X R v U m V t b 3 Z l Z E N v b H V t b n M x L n t f O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3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y L T I y V D E z O j E 3 O j A 4 L j k 1 M D U y M T V a I i 8 + P E V u d H J 5 I F R 5 c G U 9 I k Z p b G x D b 2 x 1 b W 5 U e X B l c y I g V m F s d W U 9 I n N C Z 1 l E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c g K F B h Z 2 U g N y k v Q X V 0 b 1 J l b W 9 2 Z W R D b 2 x 1 b W 5 z M S 5 7 Q 2 9 s d W 1 u M S w w f S Z x d W 9 0 O y w m c X V v d D t T Z W N 0 a W 9 u M S 9 U Y W J s Z T A w N y A o U G F n Z S A 3 K S 9 B d X R v U m V t b 3 Z l Z E N v b H V t b n M x L n t D b 2 x 1 b W 4 y L D F 9 J n F 1 b 3 Q 7 L C Z x d W 9 0 O 1 N l Y 3 R p b 2 4 x L 1 R h Y m x l M D A 3 I C h Q Y W d l I D c p L 0 F 1 d G 9 S Z W 1 v d m V k Q 2 9 s d W 1 u c z E u e 0 N v b H V t b j M s M n 0 m c X V v d D s s J n F 1 b 3 Q 7 U 2 V j d G l v b j E v V G F i b G U w M D c g K F B h Z 2 U g N y k v Q X V 0 b 1 J l b W 9 2 Z W R D b 2 x 1 b W 5 z M S 5 7 Q 2 9 s d W 1 u N C w z f S Z x d W 9 0 O y w m c X V v d D t T Z W N 0 a W 9 u M S 9 U Y W J s Z T A w N y A o U G F n Z S A 3 K S 9 B d X R v U m V t b 3 Z l Z E N v b H V t b n M x L n t D b 2 x 1 b W 4 1 L D R 9 J n F 1 b 3 Q 7 L C Z x d W 9 0 O 1 N l Y 3 R p b 2 4 x L 1 R h Y m x l M D A 3 I C h Q Y W d l I D c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c g K F B h Z 2 U g N y k v Q X V 0 b 1 J l b W 9 2 Z W R D b 2 x 1 b W 5 z M S 5 7 Q 2 9 s d W 1 u M S w w f S Z x d W 9 0 O y w m c X V v d D t T Z W N 0 a W 9 u M S 9 U Y W J s Z T A w N y A o U G F n Z S A 3 K S 9 B d X R v U m V t b 3 Z l Z E N v b H V t b n M x L n t D b 2 x 1 b W 4 y L D F 9 J n F 1 b 3 Q 7 L C Z x d W 9 0 O 1 N l Y 3 R p b 2 4 x L 1 R h Y m x l M D A 3 I C h Q Y W d l I D c p L 0 F 1 d G 9 S Z W 1 v d m V k Q 2 9 s d W 1 u c z E u e 0 N v b H V t b j M s M n 0 m c X V v d D s s J n F 1 b 3 Q 7 U 2 V j d G l v b j E v V G F i b G U w M D c g K F B h Z 2 U g N y k v Q X V 0 b 1 J l b W 9 2 Z W R D b 2 x 1 b W 5 z M S 5 7 Q 2 9 s d W 1 u N C w z f S Z x d W 9 0 O y w m c X V v d D t T Z W N 0 a W 9 u M S 9 U Y W J s Z T A w N y A o U G F n Z S A 3 K S 9 B d X R v U m V t b 3 Z l Z E N v b H V t b n M x L n t D b 2 x 1 b W 4 1 L D R 9 J n F 1 b 3 Q 7 L C Z x d W 9 0 O 1 N l Y 3 R p b 2 4 x L 1 R h Y m x l M D A 3 I C h Q Y W d l I D c p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y L T I y V D E z O j E 3 O j U w L j U 0 N j Q 0 M z Z a I i 8 + P E V u d H J 5 I F R 5 c G U 9 I k Z p b G x D b 2 x 1 b W 5 U e X B l c y I g V m F s d W U 9 I n N C Z 1 l E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g g K F B h Z 2 U g O C k v Q X V 0 b 1 J l b W 9 2 Z W R D b 2 x 1 b W 5 z M S 5 7 Q 2 9 s d W 1 u M S w w f S Z x d W 9 0 O y w m c X V v d D t T Z W N 0 a W 9 u M S 9 U Y W J s Z T A w O C A o U G F n Z S A 4 K S 9 B d X R v U m V t b 3 Z l Z E N v b H V t b n M x L n t D b 2 x 1 b W 4 y L D F 9 J n F 1 b 3 Q 7 L C Z x d W 9 0 O 1 N l Y 3 R p b 2 4 x L 1 R h Y m x l M D A 4 I C h Q Y W d l I D g p L 0 F 1 d G 9 S Z W 1 v d m V k Q 2 9 s d W 1 u c z E u e 0 N v b H V t b j M s M n 0 m c X V v d D s s J n F 1 b 3 Q 7 U 2 V j d G l v b j E v V G F i b G U w M D g g K F B h Z 2 U g O C k v Q X V 0 b 1 J l b W 9 2 Z W R D b 2 x 1 b W 5 z M S 5 7 Q 2 9 s d W 1 u N C w z f S Z x d W 9 0 O y w m c X V v d D t T Z W N 0 a W 9 u M S 9 U Y W J s Z T A w O C A o U G F n Z S A 4 K S 9 B d X R v U m V t b 3 Z l Z E N v b H V t b n M x L n t D b 2 x 1 b W 4 1 L D R 9 J n F 1 b 3 Q 7 L C Z x d W 9 0 O 1 N l Y 3 R p b 2 4 x L 1 R h Y m x l M D A 4 I C h Q Y W d l I D g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g g K F B h Z 2 U g O C k v Q X V 0 b 1 J l b W 9 2 Z W R D b 2 x 1 b W 5 z M S 5 7 Q 2 9 s d W 1 u M S w w f S Z x d W 9 0 O y w m c X V v d D t T Z W N 0 a W 9 u M S 9 U Y W J s Z T A w O C A o U G F n Z S A 4 K S 9 B d X R v U m V t b 3 Z l Z E N v b H V t b n M x L n t D b 2 x 1 b W 4 y L D F 9 J n F 1 b 3 Q 7 L C Z x d W 9 0 O 1 N l Y 3 R p b 2 4 x L 1 R h Y m x l M D A 4 I C h Q Y W d l I D g p L 0 F 1 d G 9 S Z W 1 v d m V k Q 2 9 s d W 1 u c z E u e 0 N v b H V t b j M s M n 0 m c X V v d D s s J n F 1 b 3 Q 7 U 2 V j d G l v b j E v V G F i b G U w M D g g K F B h Z 2 U g O C k v Q X V 0 b 1 J l b W 9 2 Z W R D b 2 x 1 b W 5 z M S 5 7 Q 2 9 s d W 1 u N C w z f S Z x d W 9 0 O y w m c X V v d D t T Z W N 0 a W 9 u M S 9 U Y W J s Z T A w O C A o U G F n Z S A 4 K S 9 B d X R v U m V t b 3 Z l Z E N v b H V t b n M x L n t D b 2 x 1 b W 4 1 L D R 9 J n F 1 b 3 Q 7 L C Z x d W 9 0 O 1 N l Y 3 R p b 2 4 x L 1 R h Y m x l M D A 4 I C h Q Y W d l I D g p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E y L T I y V D E z O j E 4 O j E 5 L j c 5 M D U y O D Z a I i 8 + P E V u d H J 5 I F R 5 c G U 9 I k Z p b G x D b 2 x 1 b W 5 U e X B l c y I g V m F s d W U 9 I n N C Z 1 l E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k g K F B h Z 2 U g O S k v Q X V 0 b 1 J l b W 9 2 Z W R D b 2 x 1 b W 5 z M S 5 7 Q 2 9 s d W 1 u M S w w f S Z x d W 9 0 O y w m c X V v d D t T Z W N 0 a W 9 u M S 9 U Y W J s Z T A w O S A o U G F n Z S A 5 K S 9 B d X R v U m V t b 3 Z l Z E N v b H V t b n M x L n t D b 2 x 1 b W 4 y L D F 9 J n F 1 b 3 Q 7 L C Z x d W 9 0 O 1 N l Y 3 R p b 2 4 x L 1 R h Y m x l M D A 5 I C h Q Y W d l I D k p L 0 F 1 d G 9 S Z W 1 v d m V k Q 2 9 s d W 1 u c z E u e 0 N v b H V t b j M s M n 0 m c X V v d D s s J n F 1 b 3 Q 7 U 2 V j d G l v b j E v V G F i b G U w M D k g K F B h Z 2 U g O S k v Q X V 0 b 1 J l b W 9 2 Z W R D b 2 x 1 b W 5 z M S 5 7 Q 2 9 s d W 1 u N C w z f S Z x d W 9 0 O y w m c X V v d D t T Z W N 0 a W 9 u M S 9 U Y W J s Z T A w O S A o U G F n Z S A 5 K S 9 B d X R v U m V t b 3 Z l Z E N v b H V t b n M x L n t D b 2 x 1 b W 4 1 L D R 9 J n F 1 b 3 Q 7 L C Z x d W 9 0 O 1 N l Y 3 R p b 2 4 x L 1 R h Y m x l M D A 5 I C h Q Y W d l I D k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V G F i b G U w M D k g K F B h Z 2 U g O S k v Q X V 0 b 1 J l b W 9 2 Z W R D b 2 x 1 b W 5 z M S 5 7 Q 2 9 s d W 1 u M S w w f S Z x d W 9 0 O y w m c X V v d D t T Z W N 0 a W 9 u M S 9 U Y W J s Z T A w O S A o U G F n Z S A 5 K S 9 B d X R v U m V t b 3 Z l Z E N v b H V t b n M x L n t D b 2 x 1 b W 4 y L D F 9 J n F 1 b 3 Q 7 L C Z x d W 9 0 O 1 N l Y 3 R p b 2 4 x L 1 R h Y m x l M D A 5 I C h Q Y W d l I D k p L 0 F 1 d G 9 S Z W 1 v d m V k Q 2 9 s d W 1 u c z E u e 0 N v b H V t b j M s M n 0 m c X V v d D s s J n F 1 b 3 Q 7 U 2 V j d G l v b j E v V G F i b G U w M D k g K F B h Z 2 U g O S k v Q X V 0 b 1 J l b W 9 2 Z W R D b 2 x 1 b W 5 z M S 5 7 Q 2 9 s d W 1 u N C w z f S Z x d W 9 0 O y w m c X V v d D t T Z W N 0 a W 9 u M S 9 U Y W J s Z T A w O S A o U G F n Z S A 5 K S 9 B d X R v U m V t b 3 Z l Z E N v b H V t b n M x L n t D b 2 x 1 b W 4 1 L D R 9 J n F 1 b 3 Q 7 L C Z x d W 9 0 O 1 N l Y 3 R p b 2 4 x L 1 R h Y m x l M D A 5 I C h Q Y W d l I D k p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i 0 y M l Q x M z o x O D o 1 N S 4 5 M z Q 3 M z g 3 W i I v P j x F b n R y e S B U e X B l P S J G a W x s Q 2 9 s d W 1 u V H l w Z X M i I F Z h b H V l P S J z Q m d Z R E J n W U c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w I C h Q Y W d l I D E w K S 9 B d X R v U m V t b 3 Z l Z E N v b H V t b n M x L n t D b 2 x 1 b W 4 x L D B 9 J n F 1 b 3 Q 7 L C Z x d W 9 0 O 1 N l Y 3 R p b 2 4 x L 1 R h Y m x l M D E w I C h Q Y W d l I D E w K S 9 B d X R v U m V t b 3 Z l Z E N v b H V t b n M x L n t D b 2 x 1 b W 4 y L D F 9 J n F 1 b 3 Q 7 L C Z x d W 9 0 O 1 N l Y 3 R p b 2 4 x L 1 R h Y m x l M D E w I C h Q Y W d l I D E w K S 9 B d X R v U m V t b 3 Z l Z E N v b H V t b n M x L n t D b 2 x 1 b W 4 z L D J 9 J n F 1 b 3 Q 7 L C Z x d W 9 0 O 1 N l Y 3 R p b 2 4 x L 1 R h Y m x l M D E w I C h Q Y W d l I D E w K S 9 B d X R v U m V t b 3 Z l Z E N v b H V t b n M x L n t D b 2 x 1 b W 4 0 L D N 9 J n F 1 b 3 Q 7 L C Z x d W 9 0 O 1 N l Y 3 R p b 2 4 x L 1 R h Y m x l M D E w I C h Q Y W d l I D E w K S 9 B d X R v U m V t b 3 Z l Z E N v b H V t b n M x L n t D b 2 x 1 b W 4 1 L D R 9 J n F 1 b 3 Q 7 L C Z x d W 9 0 O 1 N l Y 3 R p b 2 4 x L 1 R h Y m x l M D E w I C h Q Y W d l I D E w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E w I C h Q Y W d l I D E w K S 9 B d X R v U m V t b 3 Z l Z E N v b H V t b n M x L n t D b 2 x 1 b W 4 x L D B 9 J n F 1 b 3 Q 7 L C Z x d W 9 0 O 1 N l Y 3 R p b 2 4 x L 1 R h Y m x l M D E w I C h Q Y W d l I D E w K S 9 B d X R v U m V t b 3 Z l Z E N v b H V t b n M x L n t D b 2 x 1 b W 4 y L D F 9 J n F 1 b 3 Q 7 L C Z x d W 9 0 O 1 N l Y 3 R p b 2 4 x L 1 R h Y m x l M D E w I C h Q Y W d l I D E w K S 9 B d X R v U m V t b 3 Z l Z E N v b H V t b n M x L n t D b 2 x 1 b W 4 z L D J 9 J n F 1 b 3 Q 7 L C Z x d W 9 0 O 1 N l Y 3 R p b 2 4 x L 1 R h Y m x l M D E w I C h Q Y W d l I D E w K S 9 B d X R v U m V t b 3 Z l Z E N v b H V t b n M x L n t D b 2 x 1 b W 4 0 L D N 9 J n F 1 b 3 Q 7 L C Z x d W 9 0 O 1 N l Y 3 R p b 2 4 x L 1 R h Y m x l M D E w I C h Q Y W d l I D E w K S 9 B d X R v U m V t b 3 Z l Z E N v b H V t b n M x L n t D b 2 x 1 b W 4 1 L D R 9 J n F 1 b 3 Q 7 L C Z x d W 9 0 O 1 N l Y 3 R p b 2 4 x L 1 R h Y m x l M D E w I C h Q Y W d l I D E w K S 9 B d X R v U m V t b 3 Z l Z E N v b H V t b n M x L n t D b 2 x 1 b W 4 2 L D V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M S U y M C h Q Y W d l J T I w M T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2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I t M j J U M T M 6 M T k 6 M j A u M j g y M T M x M F o i L z 4 8 R W 5 0 c n k g V H l w Z T 0 i R m l s b E N v b H V t b l R 5 c G V z I i B W Y W x 1 Z T 0 i c 0 J n W U R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x M S k v Q X V 0 b 1 J l b W 9 2 Z W R D b 2 x 1 b W 5 z M S 5 7 Q 2 9 s d W 1 u M S w w f S Z x d W 9 0 O y w m c X V v d D t T Z W N 0 a W 9 u M S 9 U Y W J s Z T A x M S A o U G F n Z S A x M S k v Q X V 0 b 1 J l b W 9 2 Z W R D b 2 x 1 b W 5 z M S 5 7 Q 2 9 s d W 1 u M i w x f S Z x d W 9 0 O y w m c X V v d D t T Z W N 0 a W 9 u M S 9 U Y W J s Z T A x M S A o U G F n Z S A x M S k v Q X V 0 b 1 J l b W 9 2 Z W R D b 2 x 1 b W 5 z M S 5 7 Q 2 9 s d W 1 u M y w y f S Z x d W 9 0 O y w m c X V v d D t T Z W N 0 a W 9 u M S 9 U Y W J s Z T A x M S A o U G F n Z S A x M S k v Q X V 0 b 1 J l b W 9 2 Z W R D b 2 x 1 b W 5 z M S 5 7 Q 2 9 s d W 1 u N C w z f S Z x d W 9 0 O y w m c X V v d D t T Z W N 0 a W 9 u M S 9 U Y W J s Z T A x M S A o U G F n Z S A x M S k v Q X V 0 b 1 J l b W 9 2 Z W R D b 2 x 1 b W 5 z M S 5 7 Q 2 9 s d W 1 u N S w 0 f S Z x d W 9 0 O y w m c X V v d D t T Z W N 0 a W 9 u M S 9 U Y W J s Z T A x M S A o U G F n Z S A x M S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x M S A o U G F n Z S A x M S k v Q X V 0 b 1 J l b W 9 2 Z W R D b 2 x 1 b W 5 z M S 5 7 Q 2 9 s d W 1 u M S w w f S Z x d W 9 0 O y w m c X V v d D t T Z W N 0 a W 9 u M S 9 U Y W J s Z T A x M S A o U G F n Z S A x M S k v Q X V 0 b 1 J l b W 9 2 Z W R D b 2 x 1 b W 5 z M S 5 7 Q 2 9 s d W 1 u M i w x f S Z x d W 9 0 O y w m c X V v d D t T Z W N 0 a W 9 u M S 9 U Y W J s Z T A x M S A o U G F n Z S A x M S k v Q X V 0 b 1 J l b W 9 2 Z W R D b 2 x 1 b W 5 z M S 5 7 Q 2 9 s d W 1 u M y w y f S Z x d W 9 0 O y w m c X V v d D t T Z W N 0 a W 9 u M S 9 U Y W J s Z T A x M S A o U G F n Z S A x M S k v Q X V 0 b 1 J l b W 9 2 Z W R D b 2 x 1 b W 5 z M S 5 7 Q 2 9 s d W 1 u N C w z f S Z x d W 9 0 O y w m c X V v d D t T Z W N 0 a W 9 u M S 9 U Y W J s Z T A x M S A o U G F n Z S A x M S k v Q X V 0 b 1 J l b W 9 2 Z W R D b 2 x 1 b W 5 z M S 5 7 Q 2 9 s d W 1 u N S w 0 f S Z x d W 9 0 O y w m c X V v d D t T Z W N 0 a W 9 u M S 9 U Y W J s Z T A x M S A o U G F n Z S A x M S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I l M j A o U G F n Z S U y M D E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I t M j J U M T M 6 M j A 6 M D I u M z g x N T I w M 1 o i L z 4 8 R W 5 0 c n k g V H l w Z T 0 i R m l s b E N v b H V t b l R 5 c G V z I i B W Y W x 1 Z T 0 i c 0 F 3 W U d C Z 1 l H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x M i k v Q X V 0 b 1 J l b W 9 2 Z W R D b 2 x 1 b W 5 z M S 5 7 Q 2 9 s d W 1 u M S w w f S Z x d W 9 0 O y w m c X V v d D t T Z W N 0 a W 9 u M S 9 U Y W J s Z T A x M i A o U G F n Z S A x M i k v Q X V 0 b 1 J l b W 9 2 Z W R D b 2 x 1 b W 5 z M S 5 7 Q 2 9 s d W 1 u M i w x f S Z x d W 9 0 O y w m c X V v d D t T Z W N 0 a W 9 u M S 9 U Y W J s Z T A x M i A o U G F n Z S A x M i k v Q X V 0 b 1 J l b W 9 2 Z W R D b 2 x 1 b W 5 z M S 5 7 Q 2 9 s d W 1 u M y w y f S Z x d W 9 0 O y w m c X V v d D t T Z W N 0 a W 9 u M S 9 U Y W J s Z T A x M i A o U G F n Z S A x M i k v Q X V 0 b 1 J l b W 9 2 Z W R D b 2 x 1 b W 5 z M S 5 7 Q 2 9 s d W 1 u N C w z f S Z x d W 9 0 O y w m c X V v d D t T Z W N 0 a W 9 u M S 9 U Y W J s Z T A x M i A o U G F n Z S A x M i k v Q X V 0 b 1 J l b W 9 2 Z W R D b 2 x 1 b W 5 z M S 5 7 Q 2 9 s d W 1 u N S w 0 f S Z x d W 9 0 O y w m c X V v d D t T Z W N 0 a W 9 u M S 9 U Y W J s Z T A x M i A o U G F n Z S A x M i k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Y W J s Z T A x M i A o U G F n Z S A x M i k v Q X V 0 b 1 J l b W 9 2 Z W R D b 2 x 1 b W 5 z M S 5 7 Q 2 9 s d W 1 u M S w w f S Z x d W 9 0 O y w m c X V v d D t T Z W N 0 a W 9 u M S 9 U Y W J s Z T A x M i A o U G F n Z S A x M i k v Q X V 0 b 1 J l b W 9 2 Z W R D b 2 x 1 b W 5 z M S 5 7 Q 2 9 s d W 1 u M i w x f S Z x d W 9 0 O y w m c X V v d D t T Z W N 0 a W 9 u M S 9 U Y W J s Z T A x M i A o U G F n Z S A x M i k v Q X V 0 b 1 J l b W 9 2 Z W R D b 2 x 1 b W 5 z M S 5 7 Q 2 9 s d W 1 u M y w y f S Z x d W 9 0 O y w m c X V v d D t T Z W N 0 a W 9 u M S 9 U Y W J s Z T A x M i A o U G F n Z S A x M i k v Q X V 0 b 1 J l b W 9 2 Z W R D b 2 x 1 b W 5 z M S 5 7 Q 2 9 s d W 1 u N C w z f S Z x d W 9 0 O y w m c X V v d D t T Z W N 0 a W 9 u M S 9 U Y W J s Z T A x M i A o U G F n Z S A x M i k v Q X V 0 b 1 J l b W 9 2 Z W R D b 2 x 1 b W 5 z M S 5 7 Q 2 9 s d W 1 u N S w 0 f S Z x d W 9 0 O y w m c X V v d D t T Z W N 0 a W 9 u M S 9 U Y W J s Z T A x M i A o U G F n Z S A x M i k v Q X V 0 b 1 J l b W 9 2 Z W R D b 2 x 1 b W 5 z M S 5 7 Q 2 9 s d W 1 u N i w 1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D g l M j A o U G F n Z S U y M D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R h Y m x l M D A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U Y W J s Z T A w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V G F i b G U w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1 R h Y m x l M D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R h Y m x l M D E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g l M j A o U G F n Z S U y M D E 1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V G F i b G U w M T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5 J T I w K F B h Z 2 U l M j A x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R h Y m x l M D E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C U y M C h Q Y W d l J T I w M T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U Y W J s Z T A y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E l M j A o U G F n Z S U y M D E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V G F i b G U w M j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y J T I w K F B h Z 2 U l M j A x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R h Y m x l M D I y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y U y M C h Q Y W d l J T I w M j A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U Y W J s Z T A y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Q l M j A o U G F n Z S U y M D I x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V G F i b G U w M j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1 J T I w K F B h Z 2 U l M j A y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R h Y m x l M D I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i U y M C h Q Y W d l J T I w M j M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U Y W J s Z T A y N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c l M j A o U G F n Z S U y M D I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V G F i b G U w M j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4 J T I w K F B h Z 2 U l M j A y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R h Y m x l M D I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S U y M C h Q Y W d l J T I w M j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U Y W J s Z T A y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A l M j A o U G F n Z S U y M D I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V G F i b G U w M z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x J T I w K F B h Z 2 U l M j A y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R h Y m x l M D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U Y W J s Z T A z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t M i k v V G F i b G U w M D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t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U Y W J s Z T A w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Y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Y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V G F i b G U w M T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3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1 R h Y m x l M D E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O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U Y W J s Z T A x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I l M j A o U G F n Z S U y M D k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y U y M C h Q Y W d l J T I w M T A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U Y W J s Z T A x M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Q l M j A o U G F n Z S U y M D E x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V G F i b G U w M T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1 J T I w K F B h Z 2 U l M j A x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R h Y m x l M D E 1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y U y M C h Q Y W d l J T I w M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y U y M C h Q Y W d l J T I w M y k v V G F i b G U w M D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z J T I w K F B h Z 2 U l M j A z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z J T I w K F B h Z 2 U l M j A z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Q l M j A o U G F n Z S U y M D Q p L 1 R h Y m x l M D A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N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N C U y M C h Q Y W d l J T I w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3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3 J T I w K F B h Z 2 U l M j A 3 K S 9 U Y W J s Z T A w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c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C U y M C h Q Y W d l J T I w O C k v V G F i b G U w M D g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k l M j A o U G F n Z S U y M D k p L 1 R h Y m x l M D A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O S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w J T I w K F B h Z 2 U l M j A x M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M T A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M T A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S U y M C h Q Y W d l J T I w M T E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E x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E x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I l M j A o U G F n Z S U y M D E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x M i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x M i k v Q 2 h h b m d l Z C U y M F R 5 c G U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C C g 5 A y 8 7 9 Z N g 4 4 v i X q M q O s A A A A A A g A A A A A A A 2 Y A A M A A A A A Q A A A A b B u C y e J / 3 X S K 2 4 m j r 5 r U M A A A A A A E g A A A o A A A A B A A A A A d + H b O B 9 x 9 W l q w P O 7 y H i J a U A A A A L 5 y J S u C K s Z T S R C Q k x A U S / 5 V H t m 3 o w b 0 w A 7 u g Z 1 c A W g S B 5 J D G A 9 J T g k f H J B 6 c O a 9 7 s P P C n + r Q r T w D s u l i E R L d C M l v f 8 h C S l i L t 5 H s V u e x a F P F A A A A D 8 I J R v Y F 0 q a o c a G q v Z r x H I X P w g a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Valentina Škunca</cp:lastModifiedBy>
  <cp:lastPrinted>2024-02-19T10:50:23Z</cp:lastPrinted>
  <dcterms:created xsi:type="dcterms:W3CDTF">2022-12-27T12:06:54Z</dcterms:created>
  <dcterms:modified xsi:type="dcterms:W3CDTF">2026-02-16T12:00:15Z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