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42 - LIKA SVJETLO d.o.o. Gospić (St 487-2023)\Prijave tražbina vjerovnika sa tablicom prijavljenih tražbina\"/>
    </mc:Choice>
  </mc:AlternateContent>
  <xr:revisionPtr revIDLastSave="0" documentId="13_ncr:1_{D90816D1-FD60-44FE-9331-99E8951178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jave tražbina" sheetId="1" r:id="rId1"/>
  </sheets>
  <definedNames>
    <definedName name="_xlnm._FilterDatabase" localSheetId="0" hidden="1">'Prijave tražbina'!$A$12:$T$128</definedName>
    <definedName name="_xlnm.Print_Area" localSheetId="0">'Prijave tražbina'!$A$1:$T$128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N33" i="1" l="1"/>
  <c r="L33" i="1" s="1"/>
  <c r="M115" i="1"/>
  <c r="K115" i="1" s="1"/>
  <c r="N115" i="1"/>
  <c r="L115" i="1" s="1"/>
  <c r="M101" i="1" l="1"/>
  <c r="K101" i="1" s="1"/>
  <c r="N101" i="1"/>
  <c r="L101" i="1" s="1"/>
  <c r="L70" i="1"/>
  <c r="H29" i="1" l="1"/>
  <c r="L21" i="1"/>
  <c r="L76" i="1"/>
  <c r="L50" i="1"/>
  <c r="L79" i="1"/>
  <c r="L95" i="1"/>
  <c r="L90" i="1"/>
  <c r="L106" i="1"/>
  <c r="L24" i="1"/>
  <c r="L121" i="1"/>
  <c r="L111" i="1"/>
  <c r="N29" i="1"/>
  <c r="L29" i="1" s="1"/>
  <c r="L13" i="1"/>
  <c r="L123" i="1"/>
  <c r="L114" i="1"/>
  <c r="N44" i="1"/>
  <c r="L44" i="1" s="1"/>
  <c r="N61" i="1"/>
  <c r="L61" i="1" s="1"/>
  <c r="N65" i="1"/>
  <c r="L65" i="1" s="1"/>
  <c r="L66" i="1"/>
  <c r="K66" i="1"/>
  <c r="P43" i="1"/>
  <c r="N43" i="1"/>
  <c r="L88" i="1"/>
  <c r="N60" i="1"/>
  <c r="L43" i="1" l="1"/>
  <c r="P109" i="1"/>
  <c r="N109" i="1"/>
  <c r="N74" i="1"/>
  <c r="L74" i="1" s="1"/>
  <c r="N59" i="1"/>
  <c r="L59" i="1" s="1"/>
  <c r="N72" i="1"/>
  <c r="L72" i="1" s="1"/>
  <c r="L109" i="1" l="1"/>
  <c r="N64" i="1"/>
  <c r="L64" i="1" s="1"/>
  <c r="L45" i="1"/>
  <c r="L69" i="1"/>
</calcChain>
</file>

<file path=xl/sharedStrings.xml><?xml version="1.0" encoding="utf-8"?>
<sst xmlns="http://schemas.openxmlformats.org/spreadsheetml/2006/main" count="781" uniqueCount="581">
  <si>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</si>
  <si>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</si>
  <si>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</si>
  <si>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</si>
  <si>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</si>
  <si>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</si>
  <si>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</si>
  <si>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</si>
  <si>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</si>
  <si>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</si>
  <si>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</si>
  <si>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</si>
  <si>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</si>
  <si>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</si>
  <si>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</si>
  <si>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</si>
  <si>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</si>
  <si>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</si>
  <si>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</si>
  <si>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</si>
  <si>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</si>
  <si>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</si>
  <si>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</si>
  <si>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</si>
  <si>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</si>
  <si>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</si>
  <si>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</si>
  <si>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</si>
  <si>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</si>
  <si>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</si>
  <si>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</si>
  <si>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</si>
  <si>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</si>
  <si>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St-487/2023</t>
  </si>
  <si>
    <t>LIKA SVJETLO d.o.o Gospić</t>
  </si>
  <si>
    <t xml:space="preserve">Smiljansko Polje 71/4. 53000 Gospić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</si>
  <si>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</si>
  <si>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</si>
  <si>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</si>
  <si>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</si>
  <si>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</si>
  <si>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</si>
  <si>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</si>
  <si>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</si>
  <si>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</si>
  <si>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</si>
  <si>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</si>
  <si>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</si>
  <si>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</si>
  <si>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</si>
  <si>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</si>
  <si>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</si>
  <si>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</si>
  <si>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</si>
  <si>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</si>
  <si>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</si>
  <si>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</si>
  <si>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</si>
  <si>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</si>
  <si>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</si>
  <si>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</si>
  <si>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</si>
  <si>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</si>
  <si>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</si>
  <si>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</si>
  <si>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</si>
  <si>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</si>
  <si>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</si>
  <si>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</si>
  <si>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</si>
  <si>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</si>
  <si>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</si>
  <si>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</si>
  <si>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</si>
  <si>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</si>
  <si>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</si>
  <si>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</si>
  <si>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</si>
  <si>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</si>
  <si>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</si>
  <si>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</si>
  <si>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</si>
  <si>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</si>
  <si>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</si>
  <si>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</si>
  <si>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</si>
  <si>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</si>
  <si>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</si>
  <si>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</si>
  <si>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</si>
  <si>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</si>
  <si>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</si>
  <si>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</si>
  <si>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</si>
  <si>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</si>
  <si>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</si>
  <si>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</si>
  <si>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</si>
  <si>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</si>
  <si>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</si>
  <si>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</si>
  <si>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</si>
  <si>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</si>
  <si>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</si>
  <si>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</si>
  <si>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</si>
  <si>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</si>
  <si>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</si>
  <si>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</si>
  <si>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</si>
  <si>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</si>
  <si>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</si>
  <si>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</si>
  <si>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</si>
  <si>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</si>
  <si>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</si>
  <si>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</si>
  <si>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</si>
  <si>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</si>
  <si>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</si>
  <si>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</si>
  <si>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</si>
  <si>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</si>
  <si>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</si>
  <si>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</si>
  <si>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</si>
  <si>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</si>
  <si>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</si>
  <si>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</si>
  <si>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</si>
  <si>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</si>
  <si>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</si>
  <si>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</si>
  <si>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</si>
  <si>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</si>
  <si>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</si>
  <si>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</si>
  <si>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</si>
  <si>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</si>
  <si>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</si>
  <si>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</si>
  <si>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</si>
  <si>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</si>
  <si>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</si>
  <si>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A1 HRVATSKA D.O.O.</t>
  </si>
  <si>
    <t>AD MATRICEM D.O.O.</t>
  </si>
  <si>
    <t>ALFA ATESTI D.O.O.</t>
  </si>
  <si>
    <t>ATYS-CO D.O.O.</t>
  </si>
  <si>
    <t>AUTO JURIĆ J.D.O.O.</t>
  </si>
  <si>
    <t>AUTO KRAS ISTRA D.O.O.</t>
  </si>
  <si>
    <t>AVB GROUP</t>
  </si>
  <si>
    <t>AVORIS LINE D.O.O.</t>
  </si>
  <si>
    <t>BERNER D.O.O.</t>
  </si>
  <si>
    <t>BOMARK AMBALAŽA D.O.O.</t>
  </si>
  <si>
    <t>BUBA M D.O.O.</t>
  </si>
  <si>
    <t>DHL FREIGHT D.O.O.</t>
  </si>
  <si>
    <t>DIČ D.O.O.</t>
  </si>
  <si>
    <t>DIT D.O.O.</t>
  </si>
  <si>
    <t>DOM ZDRAVLJA GOSPIĆ</t>
  </si>
  <si>
    <t>DPD CROATIA D.O.O.</t>
  </si>
  <si>
    <t>DRENOVA PROMET D.O.O.</t>
  </si>
  <si>
    <t>ELEKTRONIČKI RAČUNI D.O.O.</t>
  </si>
  <si>
    <t>FERCOOP D.O.O.</t>
  </si>
  <si>
    <t>GRAD GOSPIĆ</t>
  </si>
  <si>
    <t>HEP ELEKTRA D.O.O.</t>
  </si>
  <si>
    <t>HRVATSKA RADIOTELEVIZIJA</t>
  </si>
  <si>
    <t>ILLUSTRO D.O.O.</t>
  </si>
  <si>
    <t>IMBUS D.O.O.</t>
  </si>
  <si>
    <t>JET OSIJEK D.O.O.</t>
  </si>
  <si>
    <t>KLESARSTVO JAKŠIĆ D.O.O.</t>
  </si>
  <si>
    <t>KOMUNALAC GOSPIĆ D.O.O.</t>
  </si>
  <si>
    <t>MARTINČIĆ D.O.O.</t>
  </si>
  <si>
    <t>MENS D.O.O.</t>
  </si>
  <si>
    <t>MIRNOVEC PIROTEHNIKA D.O.O.</t>
  </si>
  <si>
    <t>PBZ CARD D.O.O.</t>
  </si>
  <si>
    <t>PETROL D.O.O.</t>
  </si>
  <si>
    <t>PRO D.O.O.</t>
  </si>
  <si>
    <t>ROAD ONE D.O.O.</t>
  </si>
  <si>
    <t>TEHNOGUMA D.O.O.</t>
  </si>
  <si>
    <t>TEHNOPRAH D.O.O.</t>
  </si>
  <si>
    <t>TERRALOG D.O.O.</t>
  </si>
  <si>
    <t>USLUGA D.O.O.</t>
  </si>
  <si>
    <t>VRKLJAN D.O.O.</t>
  </si>
  <si>
    <t xml:space="preserve">AGOSTINELLI SRL </t>
  </si>
  <si>
    <t>CARTOPONZANO</t>
  </si>
  <si>
    <t>EVA STAMPAGGI</t>
  </si>
  <si>
    <t>FABAS LUCE SPA</t>
  </si>
  <si>
    <t>FIDIVI TESTITURA VERGNANO SPA</t>
  </si>
  <si>
    <t>FILOMATIC SRL</t>
  </si>
  <si>
    <t>FISHEYE</t>
  </si>
  <si>
    <t>FW LIGHTNING</t>
  </si>
  <si>
    <t>GALLONETO</t>
  </si>
  <si>
    <t>GIOVANARDI CARLO &amp; CSNC</t>
  </si>
  <si>
    <t>TSI PLUS SL GLOBAL STAR</t>
  </si>
  <si>
    <t>LAST SNC</t>
  </si>
  <si>
    <t>M.G. SABBIATURE SRL</t>
  </si>
  <si>
    <t>MIV SRL</t>
  </si>
  <si>
    <t>MERUS D.O.O.</t>
  </si>
  <si>
    <t>METACOM ARSENALE SAS</t>
  </si>
  <si>
    <t>METAL DESIGN SNC</t>
  </si>
  <si>
    <t>NUTSCENE TWINES LTD</t>
  </si>
  <si>
    <t>OFFICINA DEI METALLI</t>
  </si>
  <si>
    <t>OLIVINI CARLO &amp; STEFANO SNC</t>
  </si>
  <si>
    <t>RANZATO BRUNO &amp; EIGLI SNC</t>
  </si>
  <si>
    <t>ROVELLI ANTONIO SPA</t>
  </si>
  <si>
    <t>UNION CART SRL</t>
  </si>
  <si>
    <t>VETROMECC SAS</t>
  </si>
  <si>
    <t>VPF AMSTERDAM</t>
  </si>
  <si>
    <t>PRIMA PLUS SRL</t>
  </si>
  <si>
    <t>WATSON &amp; PARTNER</t>
  </si>
  <si>
    <t>ELEKTROMAX D.O.O.</t>
  </si>
  <si>
    <t>HELENE UND STEPHAN REICH</t>
  </si>
  <si>
    <t>LDC DOO BEOGRAD</t>
  </si>
  <si>
    <t>JOURDAN BRUSSELS HOTEL LTD</t>
  </si>
  <si>
    <t>ATEH SPOL. SR.O</t>
  </si>
  <si>
    <t>LICHT IMPULS CLAUDIA ANGERER</t>
  </si>
  <si>
    <t>AKANE LIGHTNING CO.LTD</t>
  </si>
  <si>
    <t>AXO LIGHT</t>
  </si>
  <si>
    <t>EGGER LICHT GMBH</t>
  </si>
  <si>
    <t>PRAXIS ARCHE FUR KIDER-UND</t>
  </si>
  <si>
    <t>HAMAG-BICRO</t>
  </si>
  <si>
    <t>Republika Hrvatska, Ministarstvo financija</t>
  </si>
  <si>
    <t>Hrvatski zavod za zdravstveno osiguranje</t>
  </si>
  <si>
    <t>Hrvatski zavod za mirovinsko osiguranje</t>
  </si>
  <si>
    <t>29524210204</t>
  </si>
  <si>
    <t>62788158810</t>
  </si>
  <si>
    <t>41969759469</t>
  </si>
  <si>
    <t>03448022583</t>
  </si>
  <si>
    <t>59793321936</t>
  </si>
  <si>
    <t>88975418316</t>
  </si>
  <si>
    <t>61632364975</t>
  </si>
  <si>
    <t>54389402096</t>
  </si>
  <si>
    <t>59965073460</t>
  </si>
  <si>
    <t>66471923099</t>
  </si>
  <si>
    <t>26897480147</t>
  </si>
  <si>
    <t>03369733336</t>
  </si>
  <si>
    <t>78273596834</t>
  </si>
  <si>
    <t>55481199103</t>
  </si>
  <si>
    <t>51065127989</t>
  </si>
  <si>
    <t>04154250204</t>
  </si>
  <si>
    <t>87109117191</t>
  </si>
  <si>
    <t>07395221521</t>
  </si>
  <si>
    <t>98266629140</t>
  </si>
  <si>
    <t>61761797220</t>
  </si>
  <si>
    <t>42889250808</t>
  </si>
  <si>
    <t>85941596441</t>
  </si>
  <si>
    <t>22694857747</t>
  </si>
  <si>
    <t>85821130368</t>
  </si>
  <si>
    <t>74056056752</t>
  </si>
  <si>
    <t>22538763965</t>
  </si>
  <si>
    <t>51925436571</t>
  </si>
  <si>
    <t>43965974818</t>
  </si>
  <si>
    <t>87311810356</t>
  </si>
  <si>
    <t>68419124305</t>
  </si>
  <si>
    <t>68581456127</t>
  </si>
  <si>
    <t>94475352265</t>
  </si>
  <si>
    <t>79777981902</t>
  </si>
  <si>
    <t>65918029671</t>
  </si>
  <si>
    <t>27759560625</t>
  </si>
  <si>
    <t>50442141602</t>
  </si>
  <si>
    <t>59858651270</t>
  </si>
  <si>
    <t>69916683277</t>
  </si>
  <si>
    <t>93653813635</t>
  </si>
  <si>
    <t>64163074544</t>
  </si>
  <si>
    <t>80466428466</t>
  </si>
  <si>
    <t>61170856401</t>
  </si>
  <si>
    <t>88573308525</t>
  </si>
  <si>
    <t>03589417293</t>
  </si>
  <si>
    <t>17202836685</t>
  </si>
  <si>
    <t>28495895537</t>
  </si>
  <si>
    <t>75550985023</t>
  </si>
  <si>
    <t>79967404744</t>
  </si>
  <si>
    <t>95562949871</t>
  </si>
  <si>
    <t>09850216602</t>
  </si>
  <si>
    <t>81104267901</t>
  </si>
  <si>
    <t>81793146560</t>
  </si>
  <si>
    <t>38867318377</t>
  </si>
  <si>
    <t>18603636274</t>
  </si>
  <si>
    <t>79001944320</t>
  </si>
  <si>
    <t>90077579259</t>
  </si>
  <si>
    <t>72313761076</t>
  </si>
  <si>
    <t>05494093403</t>
  </si>
  <si>
    <t>52641439848</t>
  </si>
  <si>
    <t>IT 02716790247</t>
  </si>
  <si>
    <t>IT 01848360267</t>
  </si>
  <si>
    <t>IT 01183110269</t>
  </si>
  <si>
    <t xml:space="preserve">IT 10725990153 </t>
  </si>
  <si>
    <t>IT 07227870016</t>
  </si>
  <si>
    <t>IT 04139720983</t>
  </si>
  <si>
    <t>IT 04890690284</t>
  </si>
  <si>
    <t>GB 974743968</t>
  </si>
  <si>
    <t>IT 00648030253</t>
  </si>
  <si>
    <t>IT 00150910206</t>
  </si>
  <si>
    <t>11438540012</t>
  </si>
  <si>
    <t>IT 03844400287</t>
  </si>
  <si>
    <t>IT 02438020261</t>
  </si>
  <si>
    <t>IT 04499430264</t>
  </si>
  <si>
    <t>SI 94507767</t>
  </si>
  <si>
    <t>IT 03567650274</t>
  </si>
  <si>
    <t>IT 01765020274</t>
  </si>
  <si>
    <t>GB 310350073</t>
  </si>
  <si>
    <t>IT 04514740275</t>
  </si>
  <si>
    <t>IT 01051990172</t>
  </si>
  <si>
    <t>IT 03494450269</t>
  </si>
  <si>
    <t>IT 00699220968</t>
  </si>
  <si>
    <t>IT 02012360265</t>
  </si>
  <si>
    <t>IT 02608680282</t>
  </si>
  <si>
    <t>NL 803410803B01</t>
  </si>
  <si>
    <t>RO 14099304</t>
  </si>
  <si>
    <t>Mat.br.:340083046</t>
  </si>
  <si>
    <t>91634021778</t>
  </si>
  <si>
    <t xml:space="preserve">NEMAMO </t>
  </si>
  <si>
    <t>Mat.br.:440175197</t>
  </si>
  <si>
    <t>BE 0879348550</t>
  </si>
  <si>
    <t>25190869349</t>
  </si>
  <si>
    <t>CZ 44012993</t>
  </si>
  <si>
    <t>AT U66057027</t>
  </si>
  <si>
    <t>322-0032</t>
  </si>
  <si>
    <t>IT 03224300263</t>
  </si>
  <si>
    <t>AT U48887806</t>
  </si>
  <si>
    <t>DE 143370307</t>
  </si>
  <si>
    <t>25609559342</t>
  </si>
  <si>
    <t>18683136487</t>
  </si>
  <si>
    <t>02958272670</t>
  </si>
  <si>
    <t>84397956623</t>
  </si>
  <si>
    <t>DA</t>
  </si>
  <si>
    <t>VRTNI PUT 1, ZAGREB</t>
  </si>
  <si>
    <t>KOZALA 77, RIJEKA</t>
  </si>
  <si>
    <t>POLJIČKA CESTA 32, SPLIT</t>
  </si>
  <si>
    <t>PUT STANOVA 20, ZADAR</t>
  </si>
  <si>
    <t>DUBRAVSKI PUT 11, ŠIBENIK</t>
  </si>
  <si>
    <t>LUPOGLAV 28A, LUPOGLAV</t>
  </si>
  <si>
    <t>TRG DR.FRANJE TUĐMANA 2A, TURČIN</t>
  </si>
  <si>
    <t>GOLEŠKA 10B, ZAGREB</t>
  </si>
  <si>
    <t>MAJSTORSKA 9, ZAGREB</t>
  </si>
  <si>
    <t>SMILJANSKA ULICA 162A, GOSPIĆ</t>
  </si>
  <si>
    <t>INDUSTRIJSKA 20, SVETA NEDJELJA</t>
  </si>
  <si>
    <t>ZELENA 2, HRVATSKI LESKOVAC</t>
  </si>
  <si>
    <t>SLATINSKA 7, SESVETE, ZAGREB</t>
  </si>
  <si>
    <t>VRAPČANSKA 232, ZAGREB</t>
  </si>
  <si>
    <t>ULICA FRANE FOLENGOVIĆA 6, ZAGREB</t>
  </si>
  <si>
    <t>KUKURINI 16, PIĆAN</t>
  </si>
  <si>
    <t>BUZINSKA CESTA 58, BUZIN</t>
  </si>
  <si>
    <t>BUDAČKA 55, GOSPIĆ</t>
  </si>
  <si>
    <t>RADNIČKA CESTA 173D, ZAGREB</t>
  </si>
  <si>
    <t>PRISAVLJE 3, ZAGREB</t>
  </si>
  <si>
    <t>GOSPODARSKA 58, VARAŽDIN</t>
  </si>
  <si>
    <t>DRAGE SIPCA 4, ŠPANSKO, ZAGREB</t>
  </si>
  <si>
    <t>VELIMIRA ŠKORPIKA 24/1, ZAGREB</t>
  </si>
  <si>
    <t>AVENIJA V. HOLJEVCA 10, ZAGREB</t>
  </si>
  <si>
    <t>VINKOVAČKA CESTA 68, OSIJEK</t>
  </si>
  <si>
    <t>VJEKOSLAVA PARAČA 15, KLIS</t>
  </si>
  <si>
    <t>BUŽIMSKA 10, GOSPIĆ</t>
  </si>
  <si>
    <t>A.G.MATOŠA 3, GOSPIĆ</t>
  </si>
  <si>
    <t>SMILJANSKA 151, GOSPIĆ</t>
  </si>
  <si>
    <t>SMILJANSKO POLJE 71/4, GOSPIĆ</t>
  </si>
  <si>
    <t>MIRNOVEC 20, SAMOBOR</t>
  </si>
  <si>
    <t>I.G.KOVAČIĆA 65, VRBOVSKO</t>
  </si>
  <si>
    <t>RADNIČKA CESTA 44, ZAGREB</t>
  </si>
  <si>
    <t>II. SUREPCI 1, ZAGREB</t>
  </si>
  <si>
    <t>FRANJE PETRIĆA 3, ZADAR</t>
  </si>
  <si>
    <t>MOSTARSKA 1, SESVETE</t>
  </si>
  <si>
    <t>OBRTNIČKA 1, ZAGREB</t>
  </si>
  <si>
    <t>FRANE GALOVIĆA 7, PITOMAČA</t>
  </si>
  <si>
    <t>CEHOVSKA ULICA 1, VARAŽDIN</t>
  </si>
  <si>
    <t>ULICA GRADA VUKOVARA 68, ZAGREB</t>
  </si>
  <si>
    <t>AUGUSTINA HARAMBAŠIĆA 10, BJELOVAR</t>
  </si>
  <si>
    <t>VIA ENRICO FERMI 75, ROSANO VENETO</t>
  </si>
  <si>
    <t>VIA G.BORTOLAN 21, TREVISIO</t>
  </si>
  <si>
    <t xml:space="preserve">VIA CAL LONGA Z.I, VAZZOLA </t>
  </si>
  <si>
    <t>VIA LUIGI TALAMONI 75, MILANO</t>
  </si>
  <si>
    <t>REGINAE MASIO 19, ITALIJA</t>
  </si>
  <si>
    <t>VIA VOLONGO 7, GAMBARA</t>
  </si>
  <si>
    <t>VIA GUIZZE ALTE 21, ITALIJA</t>
  </si>
  <si>
    <t>37 WADHAMA GROVE, BRISTOL</t>
  </si>
  <si>
    <t>VIA FELTRE 20, GALANETTO</t>
  </si>
  <si>
    <t>VIA G.MARCONI 63, VILIMPENTA</t>
  </si>
  <si>
    <t>CIUDAD DEL TRANSPORT, MURCIA</t>
  </si>
  <si>
    <t>CONTRA DEI VEGRI N.6/B, ITALIJA</t>
  </si>
  <si>
    <t>TALIERCIO 56, SAN TRAVASO</t>
  </si>
  <si>
    <t>VIA VUIDO ROSSA N.25/A, ITALIJA</t>
  </si>
  <si>
    <t>KARDELJEVA CESTA 90, MARIBOR</t>
  </si>
  <si>
    <t>VIA ARTIGIANATO, ITALIJA</t>
  </si>
  <si>
    <t>VIA S.DONATO 21, VENEZIA</t>
  </si>
  <si>
    <t>KINGSTON PLACE , GB</t>
  </si>
  <si>
    <t>VIA G.GALILEI 4, MOGLIANO VENETO</t>
  </si>
  <si>
    <t>VIA MULINI 126, TRAVAGLITO</t>
  </si>
  <si>
    <t>VIA DELA RICERCA 18, CASALE SUL SILE</t>
  </si>
  <si>
    <t>VIA ROMA 38, RENATE ITALI</t>
  </si>
  <si>
    <t>VIA CASTELANA 90, ISTRANA TV</t>
  </si>
  <si>
    <t xml:space="preserve">VIA CASTEO 42, PIOMBINO </t>
  </si>
  <si>
    <t>JURMUIDE 9-11, AC AMSTERDAM</t>
  </si>
  <si>
    <t xml:space="preserve">CALEA ZIMANDULUI NR30 OP 2,C, ARAD ROM </t>
  </si>
  <si>
    <t>48a Redlands Road, Unit 6, Oakfield, Reading, RG1 5HR, England</t>
  </si>
  <si>
    <t>MARINIĆI 172, VIŠKOVO</t>
  </si>
  <si>
    <t>THEODOR SCHAFER STRASSE 11, HEIDENHEIM, DE</t>
  </si>
  <si>
    <t>Gospodar Jovanova 65, Beograd, SRBIJA</t>
  </si>
  <si>
    <t>PLACE JOURDAN 1, BELGIJA</t>
  </si>
  <si>
    <t>ULICA VLADIMIRA NAZORA 6, ROVINJ</t>
  </si>
  <si>
    <t>GEISLEROVA 20, ČEŠKA</t>
  </si>
  <si>
    <t>GERNALANDWEG 41, AUSTRIJA</t>
  </si>
  <si>
    <t>HOLGER WITTICH NAKA AOKI 3-11, KAWAGUCHI, JAPAN</t>
  </si>
  <si>
    <t>VIA MOGLIANESE 40, SCORZE</t>
  </si>
  <si>
    <t>OBERA TIEBELGASSE 7, FELDKIRCHEM</t>
  </si>
  <si>
    <t>JUGENDLICHE STUBRE BURGER , ARN BAHNHOF</t>
  </si>
  <si>
    <t>Ksaver 208, ZAGREB</t>
  </si>
  <si>
    <t>Margaretska 3, ZAGREB</t>
  </si>
  <si>
    <t>Mihanovićeva 3, ZAGREB</t>
  </si>
  <si>
    <t>HBOR</t>
  </si>
  <si>
    <t>STROSSMAYEROV TRG 9, ZAGREB</t>
  </si>
  <si>
    <t>26702280390</t>
  </si>
  <si>
    <t>Razlučno pravo</t>
  </si>
  <si>
    <t>75346450537</t>
  </si>
  <si>
    <t>18.1.2024.</t>
  </si>
  <si>
    <t>TOMISLAVOVA 260, KNINSKO POLJE</t>
  </si>
  <si>
    <t>MATIJEVIĆ ADRIANA SUD.TUMAČ</t>
  </si>
  <si>
    <t>ALFA ATEST INSPECT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</si>
  <si>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netočan naziv vjerovnika (ALFA ATEST INSPECTO d.o.o.)</t>
    </r>
  </si>
  <si>
    <t>Ulica Ivana Veroneka 13, SAMOBOR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</si>
  <si>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netočnu adresu vjerovnika (UL. KRALJA PETRA KREŠIMIRA 4/1)</t>
    </r>
  </si>
  <si>
    <t>Kućanmarofska ulica 12 , VARAŽDIN</t>
  </si>
  <si>
    <t>KANIŽA bb, GOSPIĆ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</si>
  <si>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</t>
    </r>
  </si>
  <si>
    <t xml:space="preserve">118 BRIGADE HRVATSKE VOJSKE 3, GOSPIĆ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</si>
  <si>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(Kralja Petra Krešimira 17)</t>
    </r>
  </si>
  <si>
    <t>DRENOVA 2A, GORNJA DRENOVA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</si>
  <si>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neispravno mjesto vjerovnika (DONJA ZELINA)</t>
    </r>
  </si>
  <si>
    <t>DRVO-COMMERCE D.O.O.</t>
  </si>
  <si>
    <t>Bartola Kašića 16, OTOČAC</t>
  </si>
  <si>
    <t>GEN COMMERCE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</si>
  <si>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(DRVOCOMMERCE d.o.o.) i adresu vjerovnika (GORNJA DUBRAVA 55, OTOČAC)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</si>
  <si>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(ELECTRONIC)</t>
    </r>
  </si>
  <si>
    <t>Ulica Simona Gregorčiča 8 ,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</si>
  <si>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(Ilica 412A)</t>
    </r>
  </si>
  <si>
    <t>ERSTE CARD CLUB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</si>
  <si>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(ERSTE S DINERS CLUB)</t>
    </r>
  </si>
  <si>
    <t>Ulica grada Vukovara 282, Zagreb</t>
  </si>
  <si>
    <t>EUROHERC osiguranje d.d.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</si>
  <si>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uprijedlogu naveo pogrešnu adresu vjerovnika (Ivana Severa 15)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</si>
  <si>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(12947217310)</t>
    </r>
  </si>
  <si>
    <t>FINA</t>
  </si>
  <si>
    <t>Ulica grada Vukovara 70,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</si>
  <si>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(FINA FIN. AGENCIJA) i adresu vjerovnika (Kaniška 4, Gospić)</t>
    </r>
  </si>
  <si>
    <t>FÖRCH d.o.o.</t>
  </si>
  <si>
    <t>KANSAI HELIOS Croatia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</si>
  <si>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(HELIOS HRVATSKA D.O.O.)</t>
    </r>
  </si>
  <si>
    <t>Ulica grada Vukovara 37,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</si>
  <si>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(Lipovska 31, Gospić)</t>
    </r>
  </si>
  <si>
    <t>Poštanska ulica 9, Velika Gorica</t>
  </si>
  <si>
    <t>HP d.d.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</si>
  <si>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(Jurišićeva 13, Zagreb) i naziv ovršenika HRVATSKA POŠTA D.D.)</t>
    </r>
  </si>
  <si>
    <t>AK "VARAŽDIN"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</si>
  <si>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(HRVATSKI AUTOKLUB VARAŽDIN)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</si>
  <si>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(1. MAJA 24)</t>
    </r>
  </si>
  <si>
    <t>Kumičićeva 13, RIJEKA</t>
  </si>
  <si>
    <t>IMPULS-LEASING d.o.o.</t>
  </si>
  <si>
    <t>INA, d.d.</t>
  </si>
  <si>
    <t>ZDUNIĆ BORIS JAVNI BILJEŽNIK</t>
  </si>
  <si>
    <t>BUTKOVIĆ IVICA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</si>
  <si>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(LUKAS VULK. TRG. OBRT)</t>
    </r>
  </si>
  <si>
    <t xml:space="preserve">MUŽEVIĆ MARIJO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</si>
  <si>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(OBRT ZA TRANSPORT MUŽEVIĆ)</t>
    </r>
  </si>
  <si>
    <t>Savska Opatovina 36 ,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</si>
  <si>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(OREŠKOVIĆEVA 6/H, ZAGREB)</t>
    </r>
  </si>
  <si>
    <t>CENTAR ZA RAČUNOVODSTVO I FINANCIJE d.o.o.</t>
  </si>
  <si>
    <t>1. GAJNIČKI VIDIKOVAC 5,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</si>
  <si>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(RAČUNOVODSTVO I POREZI) i nepotpunu adresu (Gajnički vidikovac br. 5)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</si>
  <si>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(REEM ELECTRONIC D.O.O.)</t>
    </r>
  </si>
  <si>
    <t>REEM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</si>
  <si>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(HRVATSKI TELEKOM D.O.O.) i adresu vjerovnika (SAVSKA CESTA 32, ZAGREB)</t>
    </r>
  </si>
  <si>
    <t>HT d.d.</t>
  </si>
  <si>
    <t>Radnička cesta 21,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</si>
  <si>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(NIKOLE TESLE 8, GOSPIĆ)</t>
    </r>
  </si>
  <si>
    <t>Ulica Kralja Zvonimira 14, Gospić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</si>
  <si>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(ZAVOD ZA ISTRAŽIVANJE)</t>
    </r>
  </si>
  <si>
    <t>ZAVOD ZA ISTRAŽIVANJE I RAZVOJ SIGURNOSTI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</si>
  <si>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(50491193834)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</si>
  <si>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(WURTH HRVATSKA) i adresu vjerovnika (FRANJE LUCIĆA 32, ZAGREB)</t>
    </r>
  </si>
  <si>
    <t>WÜRTH-HRVATSKA d.o.o.</t>
  </si>
  <si>
    <t>Lužec 1, Veliko Trgovišće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</si>
  <si>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(MAISTA D.D.)</t>
    </r>
  </si>
  <si>
    <t>MAISTRA d.d.</t>
  </si>
  <si>
    <t>Gornji prečac 16, Zagreb</t>
  </si>
  <si>
    <t>INTERLAMP-ZAGREB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</si>
  <si>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(INTERLAMP ZAGREB D.O.O.), OIB vjerovnika (HR 27219236236), adresu vjerovnika (GORNJI PREČA 16, ZAGREB)</t>
    </r>
  </si>
  <si>
    <t>27219236236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</si>
  <si>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(Boškovićeva 5, ZAGREB)</t>
    </r>
  </si>
  <si>
    <t>Katančićeva ulica 5, Zagreb</t>
  </si>
  <si>
    <t>Raiffeisen Leasing d.o.o.</t>
  </si>
  <si>
    <t xml:space="preserve">Magazinska cesta 69, Zagreb </t>
  </si>
  <si>
    <t>TLR LONDON, GODFREY DSOUZA PROCUREMENDT LTD</t>
  </si>
  <si>
    <t>GB267487749000 EORI</t>
  </si>
  <si>
    <t>8 Park Way, Edgware, Middlesex, Velika Britanija</t>
  </si>
  <si>
    <t>JAMIČIĆ KATICA,  vl. KIM RAČUNOVODSTVENI POSLOVI</t>
  </si>
  <si>
    <t>BUDAČKA 189, GOSPIĆ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</si>
  <si>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(KIM RAČUNOVODSTVENI POSLOVI)</t>
    </r>
  </si>
  <si>
    <t>POPA FRANA BINIČKOG 10, GOSPIĆ</t>
  </si>
  <si>
    <t>WMD d.o.o.</t>
  </si>
  <si>
    <t>Izlučno pravo</t>
  </si>
  <si>
    <t>21.12.2023.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</si>
  <si>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(RAIFFEISEN LEASING) i pogrešnu adresu vjerovnika (RADNIČKA CESTA 43, ZAGREB)</t>
    </r>
  </si>
  <si>
    <t>Ugovor o financijskom leasingu broj 63922/20 od 04.09.2020.g</t>
  </si>
  <si>
    <t>BMW serija 3 (god.proiz.2017.), broj šasije: WBA8H71040A034890</t>
  </si>
  <si>
    <t>Redovna tražbina</t>
  </si>
  <si>
    <t>19.12.2023.</t>
  </si>
  <si>
    <t>96</t>
  </si>
  <si>
    <t>97</t>
  </si>
  <si>
    <t>28.12.2023.</t>
  </si>
  <si>
    <t>Polica osiguranja 804405500, 804450142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</si>
  <si>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(EUROHERC) i adresu vjerovnika (Branimira 5, Zadar)
</t>
    </r>
  </si>
  <si>
    <t>Vjerodostojna isprava-izvod iz poslovnih knjiga br.naloga:82001164 od 27.12.2023.(za ugovorni račun broj:2300080082)</t>
  </si>
  <si>
    <t>Ugovor o financijskom leasingu br. 43482</t>
  </si>
  <si>
    <t>MERCEDES C KLASA 220 D T AUTOM, godina proizvodnje 2017, broj šasije: WDD2052041F570188</t>
  </si>
  <si>
    <t>DA
17.890,44 EUR</t>
  </si>
  <si>
    <t>Ugovor o zajmu broj 78/19293</t>
  </si>
  <si>
    <t>DA
750.000,00 kn</t>
  </si>
  <si>
    <t>Ugovor INA-UG-26976/15 o korištenju INA kartice zaključen dana 29.9.2015.g.</t>
  </si>
  <si>
    <t>DA
50.000,00 kn</t>
  </si>
  <si>
    <t>04.01.2024.</t>
  </si>
  <si>
    <t>02.01.2024.</t>
  </si>
  <si>
    <t>Porezni dug</t>
  </si>
  <si>
    <t>DA
4.877,98 EUR</t>
  </si>
  <si>
    <t>Rješenje o ovrsi pljenidbom, procjenom i prodajom motornog vozila - temeljem ovršne isprave KLASA: UP/I-415-02/23-01/1064, URBROJ: 513-07-09/23-01 od 05.12.2023. g.</t>
  </si>
  <si>
    <t>TERETNI AUTOMOBIL RENAULT 120.35 MAXITY, br. Šasije: VF6SUFF24F6180106, snaga: 90 kWh, godina proizvodnje: 2015., registracijska oznaka: GS957CK</t>
  </si>
  <si>
    <t>Ugovor o zajmu broj 68/13002</t>
  </si>
  <si>
    <t>DA
181.560,79 kn</t>
  </si>
  <si>
    <t>05.01.2024.</t>
  </si>
  <si>
    <t>DA
5.320,51 EUR</t>
  </si>
  <si>
    <t>Zahtjevi za Diners Club Standardna Business, VISA Bussiness kartice, Zadužnica br.OV-4560/22</t>
  </si>
  <si>
    <t>Redovni računi</t>
  </si>
  <si>
    <t>Ugovor o pružanju poštanskih usluga DP-02/9/4-021306/20 od 07.05.2020.</t>
  </si>
  <si>
    <t>DA
35.176,99 EUR</t>
  </si>
  <si>
    <t>Ugovor o kreditu broj ZP-D-314/2015 od 27.05.2015., Dodatak I Ugovoru o kreditu broj ZP-D-314/2015 od 1.9.2015. i Dodatak II Ugovoru o kreditu broj ZP-D-314/2015 od 17.09.2020.</t>
  </si>
  <si>
    <t>Nekretnine na kojima je upisano založno pravo u korist vjerovnika Rješenjem Općinskog suda u Gospiću, ZK odjel, posl.br. Z-911/2015 od 10.6.2015.godine
-kat.čest.2509/30 posl.zgrada sa 446 čhv i dvorište sa 1172 čhv, upisana u zk.ul.2722 k.o. Smiljan, kod OS Gospić, ZK odjel Gospić
Pokretnine na kojim je založno pravo u korist vjerovnika upisano Zaključkom Fine, Službe upisa, Upisničko mjesto Gospić, broj 145-319/16 od 27.1.2016.godine:
-Stroj EPSON PRINTER SURE COLOR SC-S30610, ser.br. PXWE000795, god.proiz.2014, Marka EPSON, Model K191A
-Stroj ROBOMAC 206/Savijačica, Serijski br.proz. 9601102, godina proizv. 2014, Marka ROBOMAC, Model TYPE 206
-Motorno teretno vozilo:TERETNO VOZILO SA SANDUKOM SA CERADOM, PU LIČKO-SENJSKA, god.proiz. 2015, Marka RENAULT, Tip MAXITY 120.35L3, br.šasije: VF6SUFF24F6180106, Reg.br. GS957CK</t>
  </si>
  <si>
    <t>ERSTE&amp;STEIERMÄRKISCHE BANKA d.d.</t>
  </si>
  <si>
    <t>23057039320</t>
  </si>
  <si>
    <t>Jadranski trg 3a, Rijeka</t>
  </si>
  <si>
    <t>NE</t>
  </si>
  <si>
    <t>DA
12.228,63 EUR</t>
  </si>
  <si>
    <t>Ugovor o kreditu br. 1100990670 od 16.08.2023.
Ugovor o otvaranju i vođenju poslovnog računa broj 1100990670 od 25.09.2020.</t>
  </si>
  <si>
    <t>08.01.2024.</t>
  </si>
  <si>
    <t>Računi za izdanu robu</t>
  </si>
  <si>
    <t>DA
3.313,71 EUR</t>
  </si>
  <si>
    <t>Ugovor o pretplatničkom odnosu, šifra</t>
  </si>
  <si>
    <t>Izdani računi, pozajmica</t>
  </si>
  <si>
    <t>09.01.2024.</t>
  </si>
  <si>
    <t>Ugovor/nalog za prijevoz</t>
  </si>
  <si>
    <t>75296667738</t>
  </si>
  <si>
    <t>VIVIAN MAX</t>
  </si>
  <si>
    <t xml:space="preserve">ULICA MIROSLAVA KRALJEVIĆA 20, 53000 GOSPIĆ </t>
  </si>
  <si>
    <t>Pozajmice, uplate prema dobavljačima</t>
  </si>
  <si>
    <t>11.01.2024.</t>
  </si>
  <si>
    <t>10.01.2024.</t>
  </si>
  <si>
    <t>DA
17.442,40 EUR</t>
  </si>
  <si>
    <t>Neplaćeni računi i neplaćene pozajmice</t>
  </si>
  <si>
    <t>Neplaćeni računi</t>
  </si>
  <si>
    <t>JURČUĆ BLAŽENKA</t>
  </si>
  <si>
    <t>63343579650</t>
  </si>
  <si>
    <t xml:space="preserve">ULICA VILE VELEBITA 3, 53000 GOSPIĆ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</si>
  <si>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(IMPULS LEASING)</t>
    </r>
  </si>
  <si>
    <t>DA
10.979,72 EUR</t>
  </si>
  <si>
    <t>Prijavu tražbine poštom dostavio dužnik</t>
  </si>
  <si>
    <r>
      <rPr>
        <b/>
        <sz val="8"/>
        <rFont val="Arial"/>
        <family val="2"/>
        <charset val="238"/>
      </rPr>
      <t>Prijavu tražbine poštom dostavio dužnik</t>
    </r>
    <r>
      <rPr>
        <sz val="8"/>
        <rFont val="Arial"/>
        <family val="2"/>
        <charset val="238"/>
      </rPr>
      <t xml:space="preserve">
Vjerovnik je u prijavi iskazao pogrešan podatak iznosa dospjele tražbine 4.587,31 EUR</t>
    </r>
  </si>
  <si>
    <r>
      <rPr>
        <b/>
        <sz val="8"/>
        <rFont val="Arial"/>
        <family val="2"/>
        <charset val="238"/>
      </rPr>
      <t>Prijavu tražbine poštom dostavio dužnik
Dužnik</t>
    </r>
    <r>
      <rPr>
        <sz val="8"/>
        <rFont val="Arial"/>
        <family val="2"/>
        <charset val="238"/>
      </rPr>
      <t xml:space="preserve"> je u prijedlogu naveo pogrešan OIB vjerovnika (6879841279)</t>
    </r>
  </si>
  <si>
    <t>034-011/24-10/10</t>
  </si>
  <si>
    <t>Ovrha jamac platac i pozajmica</t>
  </si>
  <si>
    <t>Sporazum o zasnivanju založnog prava na nekretninama radi osiguranja novčane tražbine od 5.6.2015. solemiziran 9.6.2015.kod JB Borisa Zdunića u Gospiću, pod posl.br. OV-2668/15
Dodatak I Sporazumu o zasnivanju založnog prava na nekretninama radi osiguranja novčane tražbine od 8.1. solemiziran 13.1.2016. kod JB Borisa Zdunića u Gospiću, pod posl.br. OV-130/16</t>
  </si>
  <si>
    <t>03.01.2023.</t>
  </si>
  <si>
    <t>12.01.2024.</t>
  </si>
  <si>
    <t>Obavljene usluge i računi po ugovoru</t>
  </si>
  <si>
    <t>DA
1.412,50 EUR</t>
  </si>
  <si>
    <t>Ugovori o prijevozu</t>
  </si>
  <si>
    <t>15.01.2024.</t>
  </si>
  <si>
    <t>Ugovor o prodaji robe br. 273/2017 od 30. kolovoza 2017, Aneks I Ugovor o prodaji robe br. 273/2017 od 23. srpnja 2019.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</si>
  <si>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pogrešno mjesto vjerovnika (Knin)</t>
    </r>
  </si>
  <si>
    <t>Ugovor o kupoprodaji</t>
  </si>
  <si>
    <t>16.01.2024.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</si>
  <si>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dostavio prijavu tražbine nakon roka</t>
    </r>
  </si>
  <si>
    <t>Izvod otvorenih stavaka na dan 08.01.2024. godine zajedno sa pripadajućim računima (x3) i obračunom kamata</t>
  </si>
  <si>
    <t>118-08-4012-24-32</t>
  </si>
  <si>
    <t xml:space="preserve">DA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</si>
</sst>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9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</font>
    <font>
      <sz val="11"/>
      <color rgb="FF000000"/>
      <name val="Calibri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4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no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3"/>
  <sheetViews>
    <sheetView tabSelected="1" zoomScale="81" zoomScaleNormal="81" workbookViewId="0">
      <pane xSplit="8" ySplit="12" topLeftCell="I95" activePane="bottomRight" state="frozen"/>
      <selection pane="topRight" activeCell="I1" sqref="I1"/>
      <selection pane="bottomLeft" activeCell="A13" sqref="A13"/>
      <selection pane="bottomRight" activeCell="D101" sqref="D101"/>
    </sheetView>
  </sheetViews>
  <sheetFormatPr defaultRowHeight="13.2" x14ac:dyDescent="0.25"/>
  <cols>
    <col min="1" max="1" width="4.33203125" style="1" customWidth="1"/>
    <col min="2" max="2" width="15.5546875" style="1" customWidth="1"/>
    <col min="3" max="3" width="11.6640625" style="1" customWidth="1"/>
    <col min="4" max="4" width="17" style="1" customWidth="1"/>
    <col min="5" max="5" width="7.6640625" style="1" customWidth="1"/>
    <col min="6" max="6" width="10" style="1" customWidth="1"/>
    <col min="7" max="7" width="11" style="1" customWidth="1"/>
    <col min="8" max="8" width="11.88671875" style="1" customWidth="1"/>
    <col min="9" max="9" width="7.88671875" style="1" customWidth="1"/>
    <col min="10" max="11" width="9.6640625" style="1" customWidth="1"/>
    <col min="12" max="12" width="13.109375" style="1" customWidth="1"/>
    <col min="13" max="13" width="10.44140625" style="1" customWidth="1"/>
    <col min="14" max="14" width="12" style="1" bestFit="1" customWidth="1"/>
    <col min="15" max="15" width="7.5546875" style="1" customWidth="1"/>
    <col min="16" max="16" width="11.33203125" style="1" customWidth="1"/>
    <col min="17" max="17" width="10.33203125" style="1" customWidth="1"/>
    <col min="18" max="18" width="18.33203125" style="1" customWidth="1"/>
    <col min="19" max="19" width="14.5546875" style="1" customWidth="1"/>
    <col min="20" max="20" width="14.109375" style="1" customWidth="1"/>
  </cols>
  <sheetData>
    <row r="1" spans="1:20" s="4" customFormat="1" ht="12" x14ac:dyDescent="0.2">
      <c r="A1" s="46" t="s">
        <v>0</v>
      </c>
      <c r="B1" s="46"/>
      <c r="C1" s="46"/>
      <c r="D1" s="47" t="s">
        <v>1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s="4" customFormat="1" ht="10.199999999999999" x14ac:dyDescent="0.2">
      <c r="A2" s="46" t="s">
        <v>2</v>
      </c>
      <c r="B2" s="46"/>
      <c r="C2" s="46"/>
      <c r="D2" s="48" t="s">
        <v>413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s="4" customFormat="1" ht="10.199999999999999" x14ac:dyDescent="0.2">
      <c r="A3" s="46" t="s">
        <v>21</v>
      </c>
      <c r="B3" s="46" t="s">
        <v>3</v>
      </c>
      <c r="C3" s="46"/>
      <c r="D3" s="49" t="s">
        <v>564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s="4" customFormat="1" ht="10.199999999999999" x14ac:dyDescent="0.2">
      <c r="A4" s="46" t="s">
        <v>22</v>
      </c>
      <c r="B4" s="46"/>
      <c r="C4" s="46"/>
      <c r="D4" s="49" t="s">
        <v>579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0" s="4" customFormat="1" ht="10.199999999999999" x14ac:dyDescent="0.2">
      <c r="A5" s="46" t="s">
        <v>4</v>
      </c>
      <c r="B5" s="46"/>
      <c r="C5" s="46"/>
      <c r="D5" s="49" t="s">
        <v>32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s="4" customFormat="1" ht="10.199999999999999" x14ac:dyDescent="0.2">
      <c r="A6" s="46" t="s">
        <v>5</v>
      </c>
      <c r="B6" s="46"/>
      <c r="C6" s="46"/>
      <c r="D6" s="49" t="s">
        <v>33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s="4" customFormat="1" ht="10.199999999999999" x14ac:dyDescent="0.2">
      <c r="A7" s="46" t="s">
        <v>6</v>
      </c>
      <c r="B7" s="46" t="s">
        <v>3</v>
      </c>
      <c r="C7" s="4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0" s="4" customFormat="1" ht="10.199999999999999" x14ac:dyDescent="0.2">
      <c r="A8" s="46" t="s">
        <v>7</v>
      </c>
      <c r="B8" s="46"/>
      <c r="C8" s="46"/>
      <c r="D8" s="49" t="s">
        <v>34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s="4" customFormat="1" ht="10.199999999999999" x14ac:dyDescent="0.2">
      <c r="A9" s="46" t="s">
        <v>8</v>
      </c>
      <c r="B9" s="46"/>
      <c r="C9" s="46"/>
      <c r="D9" s="49">
        <v>49311255006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s="4" customFormat="1" ht="10.199999999999999" x14ac:dyDescent="0.2">
      <c r="A10" s="46" t="s">
        <v>9</v>
      </c>
      <c r="B10" s="46"/>
      <c r="C10" s="46"/>
      <c r="D10" s="49" t="s">
        <v>35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10">
        <v>1</v>
      </c>
      <c r="B13" s="11" t="s">
        <v>144</v>
      </c>
      <c r="C13" s="12" t="s">
        <v>224</v>
      </c>
      <c r="D13" s="11" t="s">
        <v>326</v>
      </c>
      <c r="E13" s="13" t="s">
        <v>503</v>
      </c>
      <c r="F13" s="10" t="s">
        <v>325</v>
      </c>
      <c r="G13" s="14"/>
      <c r="H13" s="15">
        <v>709.02</v>
      </c>
      <c r="I13" s="16" t="s">
        <v>325</v>
      </c>
      <c r="J13" s="16" t="s">
        <v>540</v>
      </c>
      <c r="K13" s="17"/>
      <c r="L13" s="18">
        <f>N13+P13</f>
        <v>982.03</v>
      </c>
      <c r="M13" s="17"/>
      <c r="N13" s="18">
        <v>982.03</v>
      </c>
      <c r="O13" s="17"/>
      <c r="P13" s="18"/>
      <c r="Q13" s="16"/>
      <c r="R13" s="19" t="s">
        <v>543</v>
      </c>
      <c r="S13" s="16"/>
      <c r="T13" s="20"/>
    </row>
    <row r="14" spans="1:20" ht="40.799999999999997" x14ac:dyDescent="0.25">
      <c r="A14" s="9" t="s">
        <v>36</v>
      </c>
      <c r="B14" s="21" t="s">
        <v>145</v>
      </c>
      <c r="C14" s="9" t="s">
        <v>225</v>
      </c>
      <c r="D14" s="21" t="s">
        <v>414</v>
      </c>
      <c r="E14" s="8" t="s">
        <v>503</v>
      </c>
      <c r="F14" s="22" t="s">
        <v>325</v>
      </c>
      <c r="G14" s="23"/>
      <c r="H14" s="24">
        <v>2887.5</v>
      </c>
      <c r="I14" s="16" t="s">
        <v>325</v>
      </c>
      <c r="J14" s="16" t="s">
        <v>568</v>
      </c>
      <c r="K14" s="17"/>
      <c r="L14" s="18">
        <f>N14+P14</f>
        <v>3937.5</v>
      </c>
      <c r="M14" s="17"/>
      <c r="N14" s="18">
        <v>3937.5</v>
      </c>
      <c r="O14" s="17"/>
      <c r="P14" s="18"/>
      <c r="Q14" s="16"/>
      <c r="R14" s="19" t="s">
        <v>571</v>
      </c>
      <c r="S14" s="16"/>
      <c r="T14" s="20" t="s">
        <v>574</v>
      </c>
    </row>
    <row r="15" spans="1:20" ht="20.399999999999999" x14ac:dyDescent="0.25">
      <c r="A15" s="9" t="s">
        <v>37</v>
      </c>
      <c r="B15" s="21" t="s">
        <v>183</v>
      </c>
      <c r="C15" s="9" t="s">
        <v>283</v>
      </c>
      <c r="D15" s="21" t="s">
        <v>367</v>
      </c>
      <c r="E15" s="8"/>
      <c r="F15" s="22" t="s">
        <v>325</v>
      </c>
      <c r="G15" s="23"/>
      <c r="H15" s="24">
        <v>853.11</v>
      </c>
      <c r="I15" s="16"/>
      <c r="J15" s="16"/>
      <c r="K15" s="17"/>
      <c r="L15" s="18"/>
      <c r="M15" s="17"/>
      <c r="N15" s="18"/>
      <c r="O15" s="17"/>
      <c r="P15" s="18"/>
      <c r="Q15" s="16"/>
      <c r="R15" s="19"/>
      <c r="S15" s="16"/>
      <c r="T15" s="20"/>
    </row>
    <row r="16" spans="1:20" ht="71.400000000000006" x14ac:dyDescent="0.25">
      <c r="A16" s="9" t="s">
        <v>38</v>
      </c>
      <c r="B16" s="21" t="s">
        <v>451</v>
      </c>
      <c r="C16" s="9" t="s">
        <v>254</v>
      </c>
      <c r="D16" s="21" t="s">
        <v>346</v>
      </c>
      <c r="E16" s="8"/>
      <c r="F16" s="22" t="s">
        <v>325</v>
      </c>
      <c r="G16" s="23"/>
      <c r="H16" s="24">
        <v>204.51</v>
      </c>
      <c r="I16" s="16"/>
      <c r="J16" s="16"/>
      <c r="K16" s="17"/>
      <c r="L16" s="18"/>
      <c r="M16" s="17"/>
      <c r="N16" s="18"/>
      <c r="O16" s="17"/>
      <c r="P16" s="18"/>
      <c r="Q16" s="16"/>
      <c r="R16" s="19"/>
      <c r="S16" s="16"/>
      <c r="T16" s="20" t="s">
        <v>452</v>
      </c>
    </row>
    <row r="17" spans="1:20" ht="30.6" x14ac:dyDescent="0.25">
      <c r="A17" s="9" t="s">
        <v>39</v>
      </c>
      <c r="B17" s="21" t="s">
        <v>216</v>
      </c>
      <c r="C17" s="9" t="s">
        <v>317</v>
      </c>
      <c r="D17" s="21" t="s">
        <v>401</v>
      </c>
      <c r="E17" s="8"/>
      <c r="F17" s="22" t="s">
        <v>325</v>
      </c>
      <c r="G17" s="23"/>
      <c r="H17" s="24">
        <v>2094.4</v>
      </c>
      <c r="I17" s="16"/>
      <c r="J17" s="16"/>
      <c r="K17" s="17"/>
      <c r="L17" s="18"/>
      <c r="M17" s="17"/>
      <c r="N17" s="18"/>
      <c r="O17" s="17"/>
      <c r="P17" s="18"/>
      <c r="Q17" s="16"/>
      <c r="R17" s="19"/>
      <c r="S17" s="16"/>
      <c r="T17" s="20"/>
    </row>
    <row r="18" spans="1:20" ht="61.2" x14ac:dyDescent="0.25">
      <c r="A18" s="9" t="s">
        <v>40</v>
      </c>
      <c r="B18" s="21" t="s">
        <v>416</v>
      </c>
      <c r="C18" s="9" t="s">
        <v>228</v>
      </c>
      <c r="D18" s="21" t="s">
        <v>329</v>
      </c>
      <c r="E18" s="8"/>
      <c r="F18" s="22" t="s">
        <v>325</v>
      </c>
      <c r="G18" s="23"/>
      <c r="H18" s="24">
        <v>393.75</v>
      </c>
      <c r="I18" s="16"/>
      <c r="J18" s="16"/>
      <c r="K18" s="17"/>
      <c r="L18" s="18"/>
      <c r="M18" s="17"/>
      <c r="N18" s="18"/>
      <c r="O18" s="17"/>
      <c r="P18" s="18"/>
      <c r="Q18" s="16"/>
      <c r="R18" s="19"/>
      <c r="S18" s="16"/>
      <c r="T18" s="20" t="s">
        <v>417</v>
      </c>
    </row>
    <row r="19" spans="1:20" ht="20.399999999999999" x14ac:dyDescent="0.25">
      <c r="A19" s="9" t="s">
        <v>41</v>
      </c>
      <c r="B19" s="21" t="s">
        <v>146</v>
      </c>
      <c r="C19" s="9" t="s">
        <v>227</v>
      </c>
      <c r="D19" s="21" t="s">
        <v>328</v>
      </c>
      <c r="E19" s="8"/>
      <c r="F19" s="22" t="s">
        <v>325</v>
      </c>
      <c r="G19" s="23"/>
      <c r="H19" s="24">
        <v>100</v>
      </c>
      <c r="I19" s="16"/>
      <c r="J19" s="16"/>
      <c r="K19" s="17"/>
      <c r="L19" s="18"/>
      <c r="M19" s="17"/>
      <c r="N19" s="18"/>
      <c r="O19" s="17"/>
      <c r="P19" s="18"/>
      <c r="Q19" s="16"/>
      <c r="R19" s="19"/>
      <c r="S19" s="16"/>
      <c r="T19" s="20"/>
    </row>
    <row r="20" spans="1:20" ht="20.399999999999999" x14ac:dyDescent="0.25">
      <c r="A20" s="9" t="s">
        <v>42</v>
      </c>
      <c r="B20" s="21" t="s">
        <v>214</v>
      </c>
      <c r="C20" s="9" t="s">
        <v>315</v>
      </c>
      <c r="D20" s="21" t="s">
        <v>399</v>
      </c>
      <c r="E20" s="8"/>
      <c r="F20" s="22" t="s">
        <v>325</v>
      </c>
      <c r="G20" s="23"/>
      <c r="H20" s="24">
        <v>704.53</v>
      </c>
      <c r="I20" s="16"/>
      <c r="J20" s="16"/>
      <c r="K20" s="17"/>
      <c r="L20" s="18"/>
      <c r="M20" s="17"/>
      <c r="N20" s="18"/>
      <c r="O20" s="17"/>
      <c r="P20" s="18"/>
      <c r="Q20" s="16"/>
      <c r="R20" s="19"/>
      <c r="S20" s="16"/>
      <c r="T20" s="20"/>
    </row>
    <row r="21" spans="1:20" ht="61.2" x14ac:dyDescent="0.25">
      <c r="A21" s="9" t="s">
        <v>43</v>
      </c>
      <c r="B21" s="21" t="s">
        <v>147</v>
      </c>
      <c r="C21" s="9" t="s">
        <v>229</v>
      </c>
      <c r="D21" s="21" t="s">
        <v>418</v>
      </c>
      <c r="E21" s="8" t="s">
        <v>503</v>
      </c>
      <c r="F21" s="22" t="s">
        <v>325</v>
      </c>
      <c r="G21" s="23"/>
      <c r="H21" s="24">
        <v>1331.74</v>
      </c>
      <c r="I21" s="16" t="s">
        <v>325</v>
      </c>
      <c r="J21" s="16" t="s">
        <v>551</v>
      </c>
      <c r="K21" s="17"/>
      <c r="L21" s="18">
        <f>N21+P21</f>
        <v>1331.74</v>
      </c>
      <c r="M21" s="17"/>
      <c r="N21" s="18">
        <v>1331.74</v>
      </c>
      <c r="O21" s="17"/>
      <c r="P21" s="18"/>
      <c r="Q21" s="16"/>
      <c r="R21" s="19"/>
      <c r="S21" s="16"/>
      <c r="T21" s="20" t="s">
        <v>419</v>
      </c>
    </row>
    <row r="22" spans="1:20" ht="20.399999999999999" x14ac:dyDescent="0.25">
      <c r="A22" s="9" t="s">
        <v>44</v>
      </c>
      <c r="B22" s="21" t="s">
        <v>148</v>
      </c>
      <c r="C22" s="9" t="s">
        <v>230</v>
      </c>
      <c r="D22" s="21" t="s">
        <v>330</v>
      </c>
      <c r="E22" s="8"/>
      <c r="F22" s="22" t="s">
        <v>325</v>
      </c>
      <c r="G22" s="23"/>
      <c r="H22" s="24">
        <v>375</v>
      </c>
      <c r="I22" s="16"/>
      <c r="J22" s="16"/>
      <c r="K22" s="17"/>
      <c r="L22" s="18"/>
      <c r="M22" s="17"/>
      <c r="N22" s="18"/>
      <c r="O22" s="17"/>
      <c r="P22" s="18"/>
      <c r="Q22" s="16"/>
      <c r="R22" s="19"/>
      <c r="S22" s="16"/>
      <c r="T22" s="20"/>
    </row>
    <row r="23" spans="1:20" ht="20.399999999999999" x14ac:dyDescent="0.25">
      <c r="A23" s="9" t="s">
        <v>45</v>
      </c>
      <c r="B23" s="21" t="s">
        <v>149</v>
      </c>
      <c r="C23" s="9" t="s">
        <v>231</v>
      </c>
      <c r="D23" s="21" t="s">
        <v>331</v>
      </c>
      <c r="E23" s="8"/>
      <c r="F23" s="22" t="s">
        <v>325</v>
      </c>
      <c r="G23" s="23"/>
      <c r="H23" s="24">
        <v>875</v>
      </c>
      <c r="I23" s="16"/>
      <c r="J23" s="16"/>
      <c r="K23" s="17"/>
      <c r="L23" s="18"/>
      <c r="M23" s="17"/>
      <c r="N23" s="18"/>
      <c r="O23" s="17"/>
      <c r="P23" s="18"/>
      <c r="Q23" s="16"/>
      <c r="R23" s="19"/>
      <c r="S23" s="16"/>
      <c r="T23" s="20"/>
    </row>
    <row r="24" spans="1:20" ht="81.599999999999994" x14ac:dyDescent="0.25">
      <c r="A24" s="9" t="s">
        <v>46</v>
      </c>
      <c r="B24" s="21" t="s">
        <v>150</v>
      </c>
      <c r="C24" s="9">
        <v>68790841279</v>
      </c>
      <c r="D24" s="21" t="s">
        <v>332</v>
      </c>
      <c r="E24" s="8" t="s">
        <v>503</v>
      </c>
      <c r="F24" s="22" t="s">
        <v>325</v>
      </c>
      <c r="G24" s="23"/>
      <c r="H24" s="24">
        <v>1037.5</v>
      </c>
      <c r="I24" s="16" t="s">
        <v>325</v>
      </c>
      <c r="J24" s="16" t="s">
        <v>551</v>
      </c>
      <c r="K24" s="17"/>
      <c r="L24" s="18">
        <f>N24+P24</f>
        <v>2075</v>
      </c>
      <c r="M24" s="17"/>
      <c r="N24" s="18">
        <v>1037.5</v>
      </c>
      <c r="O24" s="17"/>
      <c r="P24" s="18">
        <v>1037.5</v>
      </c>
      <c r="Q24" s="16"/>
      <c r="R24" s="19"/>
      <c r="S24" s="16"/>
      <c r="T24" s="20" t="s">
        <v>563</v>
      </c>
    </row>
    <row r="25" spans="1:20" ht="20.399999999999999" x14ac:dyDescent="0.25">
      <c r="A25" s="9" t="s">
        <v>47</v>
      </c>
      <c r="B25" s="21" t="s">
        <v>151</v>
      </c>
      <c r="C25" s="9" t="s">
        <v>232</v>
      </c>
      <c r="D25" s="21" t="s">
        <v>333</v>
      </c>
      <c r="E25" s="8"/>
      <c r="F25" s="22" t="s">
        <v>325</v>
      </c>
      <c r="G25" s="23"/>
      <c r="H25" s="24">
        <v>625</v>
      </c>
      <c r="I25" s="16"/>
      <c r="J25" s="16"/>
      <c r="K25" s="17"/>
      <c r="L25" s="18"/>
      <c r="M25" s="17"/>
      <c r="N25" s="18"/>
      <c r="O25" s="17"/>
      <c r="P25" s="18"/>
      <c r="Q25" s="16"/>
      <c r="R25" s="19"/>
      <c r="S25" s="16"/>
      <c r="T25" s="20"/>
    </row>
    <row r="26" spans="1:20" ht="20.399999999999999" x14ac:dyDescent="0.25">
      <c r="A26" s="9" t="s">
        <v>48</v>
      </c>
      <c r="B26" s="21" t="s">
        <v>217</v>
      </c>
      <c r="C26" s="9" t="s">
        <v>318</v>
      </c>
      <c r="D26" s="21" t="s">
        <v>402</v>
      </c>
      <c r="E26" s="8"/>
      <c r="F26" s="22" t="s">
        <v>325</v>
      </c>
      <c r="G26" s="23"/>
      <c r="H26" s="24">
        <v>734.82</v>
      </c>
      <c r="I26" s="16"/>
      <c r="J26" s="16"/>
      <c r="K26" s="17"/>
      <c r="L26" s="18"/>
      <c r="M26" s="17"/>
      <c r="N26" s="18"/>
      <c r="O26" s="17"/>
      <c r="P26" s="18"/>
      <c r="Q26" s="16"/>
      <c r="R26" s="19"/>
      <c r="S26" s="16"/>
      <c r="T26" s="20"/>
    </row>
    <row r="27" spans="1:20" ht="20.399999999999999" x14ac:dyDescent="0.25">
      <c r="A27" s="9" t="s">
        <v>49</v>
      </c>
      <c r="B27" s="21" t="s">
        <v>152</v>
      </c>
      <c r="C27" s="9" t="s">
        <v>233</v>
      </c>
      <c r="D27" s="21" t="s">
        <v>334</v>
      </c>
      <c r="E27" s="8"/>
      <c r="F27" s="22" t="s">
        <v>325</v>
      </c>
      <c r="G27" s="23"/>
      <c r="H27" s="24">
        <v>125.93</v>
      </c>
      <c r="I27" s="16"/>
      <c r="J27" s="16"/>
      <c r="K27" s="17"/>
      <c r="L27" s="18"/>
      <c r="M27" s="17"/>
      <c r="N27" s="18"/>
      <c r="O27" s="17"/>
      <c r="P27" s="18"/>
      <c r="Q27" s="16"/>
      <c r="R27" s="19"/>
      <c r="S27" s="16"/>
      <c r="T27" s="20"/>
    </row>
    <row r="28" spans="1:20" ht="51" x14ac:dyDescent="0.25">
      <c r="A28" s="9" t="s">
        <v>50</v>
      </c>
      <c r="B28" s="21" t="s">
        <v>153</v>
      </c>
      <c r="C28" s="9" t="s">
        <v>234</v>
      </c>
      <c r="D28" s="21" t="s">
        <v>420</v>
      </c>
      <c r="E28" s="8"/>
      <c r="F28" s="22" t="s">
        <v>325</v>
      </c>
      <c r="G28" s="23"/>
      <c r="H28" s="24">
        <v>179.8</v>
      </c>
      <c r="I28" s="16"/>
      <c r="J28" s="16"/>
      <c r="K28" s="17"/>
      <c r="L28" s="18"/>
      <c r="M28" s="17"/>
      <c r="N28" s="18"/>
      <c r="O28" s="17"/>
      <c r="P28" s="18"/>
      <c r="Q28" s="16"/>
      <c r="R28" s="19"/>
      <c r="S28" s="16"/>
      <c r="T28" s="20" t="s">
        <v>438</v>
      </c>
    </row>
    <row r="29" spans="1:20" ht="20.399999999999999" x14ac:dyDescent="0.25">
      <c r="A29" s="9" t="s">
        <v>51</v>
      </c>
      <c r="B29" s="21" t="s">
        <v>154</v>
      </c>
      <c r="C29" s="9" t="s">
        <v>235</v>
      </c>
      <c r="D29" s="21" t="s">
        <v>335</v>
      </c>
      <c r="E29" s="8" t="s">
        <v>503</v>
      </c>
      <c r="F29" s="22" t="s">
        <v>325</v>
      </c>
      <c r="G29" s="23"/>
      <c r="H29" s="24">
        <f>9639.62+3318.07</f>
        <v>12957.69</v>
      </c>
      <c r="I29" s="16" t="s">
        <v>325</v>
      </c>
      <c r="J29" s="16" t="s">
        <v>540</v>
      </c>
      <c r="K29" s="17"/>
      <c r="L29" s="18">
        <f>N29+P29</f>
        <v>10196.619999999999</v>
      </c>
      <c r="M29" s="17"/>
      <c r="N29" s="18">
        <f>9639.48+557.14</f>
        <v>10196.619999999999</v>
      </c>
      <c r="O29" s="17"/>
      <c r="P29" s="18"/>
      <c r="Q29" s="16"/>
      <c r="R29" s="19" t="s">
        <v>544</v>
      </c>
      <c r="S29" s="16"/>
      <c r="T29" s="20"/>
    </row>
    <row r="30" spans="1:20" ht="51" x14ac:dyDescent="0.25">
      <c r="A30" s="9" t="s">
        <v>52</v>
      </c>
      <c r="B30" s="21" t="s">
        <v>458</v>
      </c>
      <c r="C30" s="9" t="s">
        <v>264</v>
      </c>
      <c r="D30" s="21" t="s">
        <v>353</v>
      </c>
      <c r="E30" s="8"/>
      <c r="F30" s="22" t="s">
        <v>325</v>
      </c>
      <c r="G30" s="23"/>
      <c r="H30" s="24">
        <v>449.66</v>
      </c>
      <c r="I30" s="16"/>
      <c r="J30" s="16"/>
      <c r="K30" s="17"/>
      <c r="L30" s="18"/>
      <c r="M30" s="17"/>
      <c r="N30" s="18"/>
      <c r="O30" s="17"/>
      <c r="P30" s="18"/>
      <c r="Q30" s="16"/>
      <c r="R30" s="19"/>
      <c r="S30" s="16"/>
      <c r="T30" s="20" t="s">
        <v>459</v>
      </c>
    </row>
    <row r="31" spans="1:20" ht="20.399999999999999" x14ac:dyDescent="0.25">
      <c r="A31" s="9" t="s">
        <v>53</v>
      </c>
      <c r="B31" s="21" t="s">
        <v>184</v>
      </c>
      <c r="C31" s="9" t="s">
        <v>284</v>
      </c>
      <c r="D31" s="21" t="s">
        <v>368</v>
      </c>
      <c r="E31" s="8"/>
      <c r="F31" s="22" t="s">
        <v>325</v>
      </c>
      <c r="G31" s="23"/>
      <c r="H31" s="24">
        <v>8890.11</v>
      </c>
      <c r="I31" s="16"/>
      <c r="J31" s="16"/>
      <c r="K31" s="17"/>
      <c r="L31" s="18"/>
      <c r="M31" s="17"/>
      <c r="N31" s="18"/>
      <c r="O31" s="17"/>
      <c r="P31" s="18"/>
      <c r="Q31" s="16"/>
      <c r="R31" s="19"/>
      <c r="S31" s="16"/>
      <c r="T31" s="20"/>
    </row>
    <row r="32" spans="1:20" ht="91.8" x14ac:dyDescent="0.25">
      <c r="A32" s="9" t="s">
        <v>54</v>
      </c>
      <c r="B32" s="21" t="s">
        <v>464</v>
      </c>
      <c r="C32" s="9" t="s">
        <v>272</v>
      </c>
      <c r="D32" s="21" t="s">
        <v>465</v>
      </c>
      <c r="E32" s="8"/>
      <c r="F32" s="22" t="s">
        <v>325</v>
      </c>
      <c r="G32" s="23"/>
      <c r="H32" s="24">
        <v>78.97</v>
      </c>
      <c r="I32" s="16"/>
      <c r="J32" s="16"/>
      <c r="K32" s="17"/>
      <c r="L32" s="18"/>
      <c r="M32" s="17"/>
      <c r="N32" s="18"/>
      <c r="O32" s="17"/>
      <c r="P32" s="18"/>
      <c r="Q32" s="16"/>
      <c r="R32" s="19"/>
      <c r="S32" s="16"/>
      <c r="T32" s="20" t="s">
        <v>466</v>
      </c>
    </row>
    <row r="33" spans="1:20" ht="51" x14ac:dyDescent="0.25">
      <c r="A33" s="9" t="s">
        <v>55</v>
      </c>
      <c r="B33" s="21" t="s">
        <v>155</v>
      </c>
      <c r="C33" s="9" t="s">
        <v>236</v>
      </c>
      <c r="D33" s="21" t="s">
        <v>336</v>
      </c>
      <c r="E33" s="8" t="s">
        <v>503</v>
      </c>
      <c r="F33" s="22" t="s">
        <v>325</v>
      </c>
      <c r="G33" s="23"/>
      <c r="H33" s="24">
        <v>785</v>
      </c>
      <c r="I33" s="16" t="s">
        <v>325</v>
      </c>
      <c r="J33" s="16" t="s">
        <v>576</v>
      </c>
      <c r="K33" s="17"/>
      <c r="L33" s="18">
        <f>N33+P33</f>
        <v>829.95</v>
      </c>
      <c r="M33" s="17"/>
      <c r="N33" s="18">
        <f>785+44.95</f>
        <v>829.95</v>
      </c>
      <c r="O33" s="17"/>
      <c r="P33" s="18"/>
      <c r="Q33" s="16"/>
      <c r="R33" s="19" t="s">
        <v>578</v>
      </c>
      <c r="S33" s="16"/>
      <c r="T33" s="25" t="s">
        <v>577</v>
      </c>
    </row>
    <row r="34" spans="1:20" ht="40.799999999999997" x14ac:dyDescent="0.25">
      <c r="A34" s="9" t="s">
        <v>56</v>
      </c>
      <c r="B34" s="21" t="s">
        <v>156</v>
      </c>
      <c r="C34" s="9" t="s">
        <v>237</v>
      </c>
      <c r="D34" s="21" t="s">
        <v>421</v>
      </c>
      <c r="E34" s="8"/>
      <c r="F34" s="22" t="s">
        <v>325</v>
      </c>
      <c r="G34" s="23"/>
      <c r="H34" s="24">
        <v>1191.8499999999999</v>
      </c>
      <c r="I34" s="16"/>
      <c r="J34" s="16"/>
      <c r="K34" s="17"/>
      <c r="L34" s="18"/>
      <c r="M34" s="17"/>
      <c r="N34" s="18"/>
      <c r="O34" s="17"/>
      <c r="P34" s="18"/>
      <c r="Q34" s="16"/>
      <c r="R34" s="19"/>
      <c r="S34" s="16"/>
      <c r="T34" s="20" t="s">
        <v>422</v>
      </c>
    </row>
    <row r="35" spans="1:20" ht="20.399999999999999" x14ac:dyDescent="0.25">
      <c r="A35" s="9" t="s">
        <v>57</v>
      </c>
      <c r="B35" s="21" t="s">
        <v>157</v>
      </c>
      <c r="C35" s="9" t="s">
        <v>238</v>
      </c>
      <c r="D35" s="21" t="s">
        <v>337</v>
      </c>
      <c r="E35" s="8"/>
      <c r="F35" s="22" t="s">
        <v>325</v>
      </c>
      <c r="G35" s="23"/>
      <c r="H35" s="24">
        <v>413.79</v>
      </c>
      <c r="I35" s="16"/>
      <c r="J35" s="16"/>
      <c r="K35" s="17"/>
      <c r="L35" s="18"/>
      <c r="M35" s="17"/>
      <c r="N35" s="18"/>
      <c r="O35" s="17"/>
      <c r="P35" s="18"/>
      <c r="Q35" s="16"/>
      <c r="R35" s="19"/>
      <c r="S35" s="16"/>
      <c r="T35" s="20"/>
    </row>
    <row r="36" spans="1:20" ht="51" x14ac:dyDescent="0.25">
      <c r="A36" s="9" t="s">
        <v>58</v>
      </c>
      <c r="B36" s="21" t="s">
        <v>158</v>
      </c>
      <c r="C36" s="9" t="s">
        <v>239</v>
      </c>
      <c r="D36" s="21" t="s">
        <v>423</v>
      </c>
      <c r="E36" s="8"/>
      <c r="F36" s="22" t="s">
        <v>325</v>
      </c>
      <c r="G36" s="23"/>
      <c r="H36" s="24">
        <v>57</v>
      </c>
      <c r="I36" s="16"/>
      <c r="J36" s="16"/>
      <c r="K36" s="17"/>
      <c r="L36" s="18"/>
      <c r="M36" s="17"/>
      <c r="N36" s="18"/>
      <c r="O36" s="17"/>
      <c r="P36" s="18"/>
      <c r="Q36" s="16"/>
      <c r="R36" s="19"/>
      <c r="S36" s="16"/>
      <c r="T36" s="20" t="s">
        <v>424</v>
      </c>
    </row>
    <row r="37" spans="1:20" ht="20.399999999999999" x14ac:dyDescent="0.25">
      <c r="A37" s="9" t="s">
        <v>59</v>
      </c>
      <c r="B37" s="21" t="s">
        <v>159</v>
      </c>
      <c r="C37" s="9" t="s">
        <v>240</v>
      </c>
      <c r="D37" s="21" t="s">
        <v>338</v>
      </c>
      <c r="E37" s="8"/>
      <c r="F37" s="22" t="s">
        <v>325</v>
      </c>
      <c r="G37" s="23"/>
      <c r="H37" s="24">
        <v>1938.09</v>
      </c>
      <c r="I37" s="16"/>
      <c r="J37" s="16"/>
      <c r="K37" s="17"/>
      <c r="L37" s="18"/>
      <c r="M37" s="17"/>
      <c r="N37" s="18"/>
      <c r="O37" s="17"/>
      <c r="P37" s="18"/>
      <c r="Q37" s="16"/>
      <c r="R37" s="19"/>
      <c r="S37" s="16"/>
      <c r="T37" s="20"/>
    </row>
    <row r="38" spans="1:20" ht="51" x14ac:dyDescent="0.25">
      <c r="A38" s="9" t="s">
        <v>60</v>
      </c>
      <c r="B38" s="21" t="s">
        <v>160</v>
      </c>
      <c r="C38" s="9" t="s">
        <v>241</v>
      </c>
      <c r="D38" s="21" t="s">
        <v>425</v>
      </c>
      <c r="E38" s="8"/>
      <c r="F38" s="22" t="s">
        <v>325</v>
      </c>
      <c r="G38" s="23"/>
      <c r="H38" s="24">
        <v>894.06</v>
      </c>
      <c r="I38" s="16"/>
      <c r="J38" s="16"/>
      <c r="K38" s="17"/>
      <c r="L38" s="18"/>
      <c r="M38" s="17"/>
      <c r="N38" s="18"/>
      <c r="O38" s="17"/>
      <c r="P38" s="18"/>
      <c r="Q38" s="16"/>
      <c r="R38" s="19"/>
      <c r="S38" s="16"/>
      <c r="T38" s="20" t="s">
        <v>426</v>
      </c>
    </row>
    <row r="39" spans="1:20" ht="81.599999999999994" x14ac:dyDescent="0.25">
      <c r="A39" s="9" t="s">
        <v>61</v>
      </c>
      <c r="B39" s="21" t="s">
        <v>427</v>
      </c>
      <c r="C39" s="9" t="s">
        <v>242</v>
      </c>
      <c r="D39" s="21" t="s">
        <v>428</v>
      </c>
      <c r="E39" s="8"/>
      <c r="F39" s="22" t="s">
        <v>325</v>
      </c>
      <c r="G39" s="23"/>
      <c r="H39" s="24">
        <v>10378.83</v>
      </c>
      <c r="I39" s="16"/>
      <c r="J39" s="16"/>
      <c r="K39" s="17"/>
      <c r="L39" s="18"/>
      <c r="M39" s="17"/>
      <c r="N39" s="18"/>
      <c r="O39" s="17"/>
      <c r="P39" s="18"/>
      <c r="Q39" s="16"/>
      <c r="R39" s="19"/>
      <c r="S39" s="16"/>
      <c r="T39" s="20" t="s">
        <v>430</v>
      </c>
    </row>
    <row r="40" spans="1:20" ht="20.399999999999999" x14ac:dyDescent="0.25">
      <c r="A40" s="9" t="s">
        <v>62</v>
      </c>
      <c r="B40" s="21" t="s">
        <v>218</v>
      </c>
      <c r="C40" s="9" t="s">
        <v>319</v>
      </c>
      <c r="D40" s="21" t="s">
        <v>403</v>
      </c>
      <c r="E40" s="8"/>
      <c r="F40" s="22" t="s">
        <v>325</v>
      </c>
      <c r="G40" s="23"/>
      <c r="H40" s="24">
        <v>1793.25</v>
      </c>
      <c r="I40" s="16"/>
      <c r="J40" s="16"/>
      <c r="K40" s="17"/>
      <c r="L40" s="18"/>
      <c r="M40" s="17"/>
      <c r="N40" s="18"/>
      <c r="O40" s="17"/>
      <c r="P40" s="18"/>
      <c r="Q40" s="16"/>
      <c r="R40" s="19"/>
      <c r="S40" s="16"/>
      <c r="T40" s="20"/>
    </row>
    <row r="41" spans="1:20" ht="20.399999999999999" x14ac:dyDescent="0.25">
      <c r="A41" s="9" t="s">
        <v>63</v>
      </c>
      <c r="B41" s="21" t="s">
        <v>210</v>
      </c>
      <c r="C41" s="9" t="s">
        <v>310</v>
      </c>
      <c r="D41" s="21" t="s">
        <v>394</v>
      </c>
      <c r="E41" s="8"/>
      <c r="F41" s="22" t="s">
        <v>325</v>
      </c>
      <c r="G41" s="23"/>
      <c r="H41" s="24">
        <v>554.13</v>
      </c>
      <c r="I41" s="16"/>
      <c r="J41" s="16"/>
      <c r="K41" s="17"/>
      <c r="L41" s="18"/>
      <c r="M41" s="17"/>
      <c r="N41" s="18"/>
      <c r="O41" s="17"/>
      <c r="P41" s="18"/>
      <c r="Q41" s="16"/>
      <c r="R41" s="19"/>
      <c r="S41" s="16"/>
      <c r="T41" s="20"/>
    </row>
    <row r="42" spans="1:20" ht="51" x14ac:dyDescent="0.25">
      <c r="A42" s="9" t="s">
        <v>64</v>
      </c>
      <c r="B42" s="21" t="s">
        <v>161</v>
      </c>
      <c r="C42" s="9" t="s">
        <v>244</v>
      </c>
      <c r="D42" s="21" t="s">
        <v>432</v>
      </c>
      <c r="E42" s="8"/>
      <c r="F42" s="22" t="s">
        <v>325</v>
      </c>
      <c r="G42" s="23"/>
      <c r="H42" s="24">
        <v>113.2</v>
      </c>
      <c r="I42" s="16"/>
      <c r="J42" s="16"/>
      <c r="K42" s="17"/>
      <c r="L42" s="18"/>
      <c r="M42" s="17"/>
      <c r="N42" s="18"/>
      <c r="O42" s="17"/>
      <c r="P42" s="18"/>
      <c r="Q42" s="16"/>
      <c r="R42" s="19"/>
      <c r="S42" s="16"/>
      <c r="T42" s="20" t="s">
        <v>433</v>
      </c>
    </row>
    <row r="43" spans="1:20" ht="51" x14ac:dyDescent="0.25">
      <c r="A43" s="9" t="s">
        <v>65</v>
      </c>
      <c r="B43" s="21" t="s">
        <v>434</v>
      </c>
      <c r="C43" s="9" t="s">
        <v>245</v>
      </c>
      <c r="D43" s="21" t="s">
        <v>340</v>
      </c>
      <c r="E43" s="8" t="s">
        <v>503</v>
      </c>
      <c r="F43" s="22" t="s">
        <v>325</v>
      </c>
      <c r="G43" s="23"/>
      <c r="H43" s="24">
        <v>695.68</v>
      </c>
      <c r="I43" s="16" t="s">
        <v>325</v>
      </c>
      <c r="J43" s="16" t="s">
        <v>518</v>
      </c>
      <c r="K43" s="17"/>
      <c r="L43" s="18">
        <f>N43+P43</f>
        <v>5797.08</v>
      </c>
      <c r="M43" s="17"/>
      <c r="N43" s="18">
        <f>5195.79+72.14+52.58</f>
        <v>5320.51</v>
      </c>
      <c r="O43" s="17"/>
      <c r="P43" s="18">
        <f>436.63+3.55+36.39</f>
        <v>476.57</v>
      </c>
      <c r="Q43" s="26" t="s">
        <v>527</v>
      </c>
      <c r="R43" s="19" t="s">
        <v>528</v>
      </c>
      <c r="S43" s="16"/>
      <c r="T43" s="20" t="s">
        <v>435</v>
      </c>
    </row>
    <row r="44" spans="1:20" ht="71.400000000000006" x14ac:dyDescent="0.25">
      <c r="A44" s="9" t="s">
        <v>66</v>
      </c>
      <c r="B44" s="21" t="s">
        <v>534</v>
      </c>
      <c r="C44" s="9" t="s">
        <v>535</v>
      </c>
      <c r="D44" s="21" t="s">
        <v>536</v>
      </c>
      <c r="E44" s="8" t="s">
        <v>503</v>
      </c>
      <c r="F44" s="22" t="s">
        <v>537</v>
      </c>
      <c r="G44" s="23"/>
      <c r="H44" s="24"/>
      <c r="I44" s="16" t="s">
        <v>325</v>
      </c>
      <c r="J44" s="16" t="s">
        <v>526</v>
      </c>
      <c r="K44" s="17"/>
      <c r="L44" s="18">
        <f>N44+P44</f>
        <v>12228.630000000001</v>
      </c>
      <c r="M44" s="17"/>
      <c r="N44" s="18">
        <f>117.08+191.18</f>
        <v>308.26</v>
      </c>
      <c r="O44" s="17"/>
      <c r="P44" s="18">
        <v>11920.37</v>
      </c>
      <c r="Q44" s="26" t="s">
        <v>538</v>
      </c>
      <c r="R44" s="19" t="s">
        <v>539</v>
      </c>
      <c r="S44" s="16"/>
      <c r="T44" s="20"/>
    </row>
    <row r="45" spans="1:20" ht="71.400000000000006" x14ac:dyDescent="0.25">
      <c r="A45" s="9" t="s">
        <v>67</v>
      </c>
      <c r="B45" s="21" t="s">
        <v>437</v>
      </c>
      <c r="C45" s="9" t="s">
        <v>246</v>
      </c>
      <c r="D45" s="21" t="s">
        <v>436</v>
      </c>
      <c r="E45" s="8" t="s">
        <v>503</v>
      </c>
      <c r="F45" s="22" t="s">
        <v>325</v>
      </c>
      <c r="G45" s="23"/>
      <c r="H45" s="24">
        <v>1635.64</v>
      </c>
      <c r="I45" s="16" t="s">
        <v>325</v>
      </c>
      <c r="J45" s="16" t="s">
        <v>507</v>
      </c>
      <c r="K45" s="17"/>
      <c r="L45" s="18">
        <f>N45+P45</f>
        <v>2428.4700000000003</v>
      </c>
      <c r="M45" s="17"/>
      <c r="N45" s="18">
        <v>892.84</v>
      </c>
      <c r="O45" s="17"/>
      <c r="P45" s="18">
        <v>1535.63</v>
      </c>
      <c r="Q45" s="16"/>
      <c r="R45" s="19" t="s">
        <v>508</v>
      </c>
      <c r="S45" s="16"/>
      <c r="T45" s="20" t="s">
        <v>509</v>
      </c>
    </row>
    <row r="46" spans="1:20" ht="20.399999999999999" x14ac:dyDescent="0.25">
      <c r="A46" s="9" t="s">
        <v>68</v>
      </c>
      <c r="B46" s="21" t="s">
        <v>185</v>
      </c>
      <c r="C46" s="9" t="s">
        <v>285</v>
      </c>
      <c r="D46" s="21" t="s">
        <v>369</v>
      </c>
      <c r="E46" s="8"/>
      <c r="F46" s="22" t="s">
        <v>325</v>
      </c>
      <c r="G46" s="23"/>
      <c r="H46" s="24">
        <v>35.85</v>
      </c>
      <c r="I46" s="16"/>
      <c r="J46" s="16"/>
      <c r="K46" s="17"/>
      <c r="L46" s="18"/>
      <c r="M46" s="17"/>
      <c r="N46" s="18"/>
      <c r="O46" s="17"/>
      <c r="P46" s="18"/>
      <c r="Q46" s="16"/>
      <c r="R46" s="19"/>
      <c r="S46" s="16"/>
      <c r="T46" s="20"/>
    </row>
    <row r="47" spans="1:20" ht="20.399999999999999" x14ac:dyDescent="0.25">
      <c r="A47" s="9" t="s">
        <v>69</v>
      </c>
      <c r="B47" s="21" t="s">
        <v>186</v>
      </c>
      <c r="C47" s="9" t="s">
        <v>286</v>
      </c>
      <c r="D47" s="21" t="s">
        <v>370</v>
      </c>
      <c r="E47" s="8"/>
      <c r="F47" s="22" t="s">
        <v>325</v>
      </c>
      <c r="G47" s="23"/>
      <c r="H47" s="24">
        <v>1187</v>
      </c>
      <c r="I47" s="16"/>
      <c r="J47" s="16"/>
      <c r="K47" s="17"/>
      <c r="L47" s="18"/>
      <c r="M47" s="17"/>
      <c r="N47" s="18"/>
      <c r="O47" s="17"/>
      <c r="P47" s="18"/>
      <c r="Q47" s="16"/>
      <c r="R47" s="19"/>
      <c r="S47" s="16"/>
      <c r="T47" s="20"/>
    </row>
    <row r="48" spans="1:20" ht="51" x14ac:dyDescent="0.25">
      <c r="A48" s="9" t="s">
        <v>70</v>
      </c>
      <c r="B48" s="21" t="s">
        <v>162</v>
      </c>
      <c r="C48" s="9">
        <v>12974217310</v>
      </c>
      <c r="D48" s="21" t="s">
        <v>341</v>
      </c>
      <c r="E48" s="8"/>
      <c r="F48" s="22" t="s">
        <v>325</v>
      </c>
      <c r="G48" s="23"/>
      <c r="H48" s="24">
        <v>481.12</v>
      </c>
      <c r="I48" s="16"/>
      <c r="J48" s="16"/>
      <c r="K48" s="17"/>
      <c r="L48" s="18"/>
      <c r="M48" s="17"/>
      <c r="N48" s="18"/>
      <c r="O48" s="17"/>
      <c r="P48" s="18"/>
      <c r="Q48" s="16"/>
      <c r="R48" s="19"/>
      <c r="S48" s="16"/>
      <c r="T48" s="20" t="s">
        <v>439</v>
      </c>
    </row>
    <row r="49" spans="1:20" ht="20.399999999999999" x14ac:dyDescent="0.25">
      <c r="A49" s="9" t="s">
        <v>71</v>
      </c>
      <c r="B49" s="21" t="s">
        <v>187</v>
      </c>
      <c r="C49" s="9" t="s">
        <v>287</v>
      </c>
      <c r="D49" s="21" t="s">
        <v>371</v>
      </c>
      <c r="E49" s="8"/>
      <c r="F49" s="22" t="s">
        <v>325</v>
      </c>
      <c r="G49" s="23"/>
      <c r="H49" s="24">
        <v>381.32</v>
      </c>
      <c r="I49" s="16"/>
      <c r="J49" s="16"/>
      <c r="K49" s="17"/>
      <c r="L49" s="18"/>
      <c r="M49" s="17"/>
      <c r="N49" s="18"/>
      <c r="O49" s="17"/>
      <c r="P49" s="18"/>
      <c r="Q49" s="16"/>
      <c r="R49" s="19"/>
      <c r="S49" s="16"/>
      <c r="T49" s="20"/>
    </row>
    <row r="50" spans="1:20" ht="30.6" x14ac:dyDescent="0.25">
      <c r="A50" s="9" t="s">
        <v>72</v>
      </c>
      <c r="B50" s="21" t="s">
        <v>188</v>
      </c>
      <c r="C50" s="9" t="s">
        <v>288</v>
      </c>
      <c r="D50" s="21" t="s">
        <v>372</v>
      </c>
      <c r="E50" s="8" t="s">
        <v>503</v>
      </c>
      <c r="F50" s="22" t="s">
        <v>325</v>
      </c>
      <c r="G50" s="23"/>
      <c r="H50" s="24">
        <v>1350</v>
      </c>
      <c r="I50" s="16" t="s">
        <v>325</v>
      </c>
      <c r="J50" s="16" t="s">
        <v>551</v>
      </c>
      <c r="K50" s="17"/>
      <c r="L50" s="18">
        <f>N50+P50</f>
        <v>1350</v>
      </c>
      <c r="M50" s="17"/>
      <c r="N50" s="18">
        <v>1350</v>
      </c>
      <c r="O50" s="17"/>
      <c r="P50" s="18"/>
      <c r="Q50" s="16"/>
      <c r="R50" s="19" t="s">
        <v>555</v>
      </c>
      <c r="S50" s="16"/>
      <c r="T50" s="27" t="s">
        <v>561</v>
      </c>
    </row>
    <row r="51" spans="1:20" ht="71.400000000000006" x14ac:dyDescent="0.25">
      <c r="A51" s="9" t="s">
        <v>73</v>
      </c>
      <c r="B51" s="21" t="s">
        <v>440</v>
      </c>
      <c r="C51" s="9" t="s">
        <v>247</v>
      </c>
      <c r="D51" s="21" t="s">
        <v>441</v>
      </c>
      <c r="E51" s="8"/>
      <c r="F51" s="22" t="s">
        <v>325</v>
      </c>
      <c r="G51" s="23"/>
      <c r="H51" s="24">
        <v>64.7</v>
      </c>
      <c r="I51" s="16"/>
      <c r="J51" s="16"/>
      <c r="K51" s="17"/>
      <c r="L51" s="18"/>
      <c r="M51" s="17"/>
      <c r="N51" s="18"/>
      <c r="O51" s="17"/>
      <c r="P51" s="18"/>
      <c r="Q51" s="16"/>
      <c r="R51" s="19"/>
      <c r="S51" s="16"/>
      <c r="T51" s="20" t="s">
        <v>442</v>
      </c>
    </row>
    <row r="52" spans="1:20" ht="20.399999999999999" x14ac:dyDescent="0.25">
      <c r="A52" s="9" t="s">
        <v>74</v>
      </c>
      <c r="B52" s="21" t="s">
        <v>189</v>
      </c>
      <c r="C52" s="9" t="s">
        <v>289</v>
      </c>
      <c r="D52" s="21" t="s">
        <v>373</v>
      </c>
      <c r="E52" s="8"/>
      <c r="F52" s="22" t="s">
        <v>325</v>
      </c>
      <c r="G52" s="23"/>
      <c r="H52" s="24">
        <v>2768.46</v>
      </c>
      <c r="I52" s="16"/>
      <c r="J52" s="16"/>
      <c r="K52" s="17"/>
      <c r="L52" s="18"/>
      <c r="M52" s="17"/>
      <c r="N52" s="18"/>
      <c r="O52" s="17"/>
      <c r="P52" s="18"/>
      <c r="Q52" s="16"/>
      <c r="R52" s="19"/>
      <c r="S52" s="16"/>
      <c r="T52" s="20"/>
    </row>
    <row r="53" spans="1:20" ht="20.399999999999999" x14ac:dyDescent="0.25">
      <c r="A53" s="9" t="s">
        <v>75</v>
      </c>
      <c r="B53" s="21" t="s">
        <v>443</v>
      </c>
      <c r="C53" s="9" t="s">
        <v>248</v>
      </c>
      <c r="D53" s="21" t="s">
        <v>342</v>
      </c>
      <c r="E53" s="8"/>
      <c r="F53" s="22" t="s">
        <v>325</v>
      </c>
      <c r="G53" s="23"/>
      <c r="H53" s="24">
        <v>645.16</v>
      </c>
      <c r="I53" s="16"/>
      <c r="J53" s="16"/>
      <c r="K53" s="17"/>
      <c r="L53" s="18"/>
      <c r="M53" s="17"/>
      <c r="N53" s="18"/>
      <c r="O53" s="17"/>
      <c r="P53" s="18"/>
      <c r="Q53" s="16"/>
      <c r="R53" s="19"/>
      <c r="S53" s="16"/>
      <c r="T53" s="20"/>
    </row>
    <row r="54" spans="1:20" ht="20.399999999999999" x14ac:dyDescent="0.25">
      <c r="A54" s="9" t="s">
        <v>76</v>
      </c>
      <c r="B54" s="21" t="s">
        <v>190</v>
      </c>
      <c r="C54" s="9" t="s">
        <v>290</v>
      </c>
      <c r="D54" s="21" t="s">
        <v>374</v>
      </c>
      <c r="E54" s="8"/>
      <c r="F54" s="22" t="s">
        <v>325</v>
      </c>
      <c r="G54" s="23"/>
      <c r="H54" s="24">
        <v>3526.1</v>
      </c>
      <c r="I54" s="16"/>
      <c r="J54" s="16"/>
      <c r="K54" s="17"/>
      <c r="L54" s="18"/>
      <c r="M54" s="17"/>
      <c r="N54" s="18"/>
      <c r="O54" s="17"/>
      <c r="P54" s="18"/>
      <c r="Q54" s="16"/>
      <c r="R54" s="19"/>
      <c r="S54" s="16"/>
      <c r="T54" s="20"/>
    </row>
    <row r="55" spans="1:20" ht="20.399999999999999" x14ac:dyDescent="0.25">
      <c r="A55" s="9" t="s">
        <v>77</v>
      </c>
      <c r="B55" s="21" t="s">
        <v>191</v>
      </c>
      <c r="C55" s="9" t="s">
        <v>291</v>
      </c>
      <c r="D55" s="21" t="s">
        <v>375</v>
      </c>
      <c r="E55" s="8"/>
      <c r="F55" s="22" t="s">
        <v>325</v>
      </c>
      <c r="G55" s="23"/>
      <c r="H55" s="24">
        <v>7250.9</v>
      </c>
      <c r="I55" s="16"/>
      <c r="J55" s="16"/>
      <c r="K55" s="17"/>
      <c r="L55" s="18"/>
      <c r="M55" s="17"/>
      <c r="N55" s="18"/>
      <c r="O55" s="17"/>
      <c r="P55" s="18"/>
      <c r="Q55" s="16"/>
      <c r="R55" s="19"/>
      <c r="S55" s="16"/>
      <c r="T55" s="20"/>
    </row>
    <row r="56" spans="1:20" ht="51" x14ac:dyDescent="0.25">
      <c r="A56" s="9" t="s">
        <v>78</v>
      </c>
      <c r="B56" s="21" t="s">
        <v>429</v>
      </c>
      <c r="C56" s="9" t="s">
        <v>243</v>
      </c>
      <c r="D56" s="21" t="s">
        <v>339</v>
      </c>
      <c r="E56" s="8"/>
      <c r="F56" s="22" t="s">
        <v>325</v>
      </c>
      <c r="G56" s="23"/>
      <c r="H56" s="24">
        <v>540.34</v>
      </c>
      <c r="I56" s="16"/>
      <c r="J56" s="16"/>
      <c r="K56" s="17"/>
      <c r="L56" s="18"/>
      <c r="M56" s="17"/>
      <c r="N56" s="18"/>
      <c r="O56" s="17"/>
      <c r="P56" s="18"/>
      <c r="Q56" s="16"/>
      <c r="R56" s="19"/>
      <c r="S56" s="16"/>
      <c r="T56" s="20" t="s">
        <v>431</v>
      </c>
    </row>
    <row r="57" spans="1:20" ht="20.399999999999999" x14ac:dyDescent="0.25">
      <c r="A57" s="9" t="s">
        <v>79</v>
      </c>
      <c r="B57" s="21" t="s">
        <v>192</v>
      </c>
      <c r="C57" s="9" t="s">
        <v>292</v>
      </c>
      <c r="D57" s="21" t="s">
        <v>376</v>
      </c>
      <c r="E57" s="8"/>
      <c r="F57" s="22" t="s">
        <v>325</v>
      </c>
      <c r="G57" s="23"/>
      <c r="H57" s="24">
        <v>34.61</v>
      </c>
      <c r="I57" s="16"/>
      <c r="J57" s="16"/>
      <c r="K57" s="17"/>
      <c r="L57" s="18"/>
      <c r="M57" s="17"/>
      <c r="N57" s="18"/>
      <c r="O57" s="17"/>
      <c r="P57" s="18"/>
      <c r="Q57" s="16"/>
      <c r="R57" s="19"/>
      <c r="S57" s="16"/>
      <c r="T57" s="20"/>
    </row>
    <row r="58" spans="1:20" x14ac:dyDescent="0.25">
      <c r="A58" s="9" t="s">
        <v>80</v>
      </c>
      <c r="B58" s="21" t="s">
        <v>163</v>
      </c>
      <c r="C58" s="9" t="s">
        <v>249</v>
      </c>
      <c r="D58" s="21" t="s">
        <v>343</v>
      </c>
      <c r="E58" s="8"/>
      <c r="F58" s="22" t="s">
        <v>325</v>
      </c>
      <c r="G58" s="23"/>
      <c r="H58" s="24">
        <v>3745.48</v>
      </c>
      <c r="I58" s="16"/>
      <c r="J58" s="16"/>
      <c r="K58" s="17"/>
      <c r="L58" s="18"/>
      <c r="M58" s="17"/>
      <c r="N58" s="18"/>
      <c r="O58" s="17"/>
      <c r="P58" s="18"/>
      <c r="Q58" s="16"/>
      <c r="R58" s="19"/>
      <c r="S58" s="16"/>
      <c r="T58" s="20"/>
    </row>
    <row r="59" spans="1:20" ht="20.399999999999999" x14ac:dyDescent="0.25">
      <c r="A59" s="42" t="s">
        <v>81</v>
      </c>
      <c r="B59" s="44" t="s">
        <v>220</v>
      </c>
      <c r="C59" s="42" t="s">
        <v>321</v>
      </c>
      <c r="D59" s="44" t="s">
        <v>405</v>
      </c>
      <c r="E59" s="32" t="s">
        <v>503</v>
      </c>
      <c r="F59" s="32" t="s">
        <v>325</v>
      </c>
      <c r="G59" s="34"/>
      <c r="H59" s="40">
        <v>89977.97</v>
      </c>
      <c r="I59" s="36" t="s">
        <v>325</v>
      </c>
      <c r="J59" s="36" t="s">
        <v>519</v>
      </c>
      <c r="K59" s="38"/>
      <c r="L59" s="40">
        <f>N59+P59+N60+P60</f>
        <v>91680.85</v>
      </c>
      <c r="M59" s="17"/>
      <c r="N59" s="18">
        <f>17476.2+87.33+424.57+132.72</f>
        <v>18120.820000000003</v>
      </c>
      <c r="O59" s="17"/>
      <c r="P59" s="18">
        <v>55992.42</v>
      </c>
      <c r="Q59" s="26" t="s">
        <v>515</v>
      </c>
      <c r="R59" s="19" t="s">
        <v>514</v>
      </c>
      <c r="S59" s="16"/>
      <c r="T59" s="20"/>
    </row>
    <row r="60" spans="1:20" ht="20.399999999999999" x14ac:dyDescent="0.25">
      <c r="A60" s="43"/>
      <c r="B60" s="45"/>
      <c r="C60" s="43"/>
      <c r="D60" s="45"/>
      <c r="E60" s="33"/>
      <c r="F60" s="33"/>
      <c r="G60" s="35"/>
      <c r="H60" s="41"/>
      <c r="I60" s="37"/>
      <c r="J60" s="37"/>
      <c r="K60" s="39"/>
      <c r="L60" s="41"/>
      <c r="M60" s="17"/>
      <c r="N60" s="18">
        <f>2677.48+57.05+106.94</f>
        <v>2841.4700000000003</v>
      </c>
      <c r="O60" s="17"/>
      <c r="P60" s="18">
        <v>14726.14</v>
      </c>
      <c r="Q60" s="26" t="s">
        <v>525</v>
      </c>
      <c r="R60" s="19" t="s">
        <v>524</v>
      </c>
      <c r="S60" s="16"/>
      <c r="T60" s="20"/>
    </row>
    <row r="61" spans="1:20" ht="71.400000000000006" x14ac:dyDescent="0.25">
      <c r="A61" s="42" t="s">
        <v>82</v>
      </c>
      <c r="B61" s="44" t="s">
        <v>408</v>
      </c>
      <c r="C61" s="42" t="s">
        <v>410</v>
      </c>
      <c r="D61" s="44" t="s">
        <v>409</v>
      </c>
      <c r="E61" s="8" t="s">
        <v>503</v>
      </c>
      <c r="F61" s="32" t="s">
        <v>325</v>
      </c>
      <c r="G61" s="34"/>
      <c r="H61" s="50">
        <v>36211.040000000001</v>
      </c>
      <c r="I61" s="36" t="s">
        <v>325</v>
      </c>
      <c r="J61" s="36" t="s">
        <v>518</v>
      </c>
      <c r="K61" s="17"/>
      <c r="L61" s="18">
        <f>N61+P61</f>
        <v>35176.990000000005</v>
      </c>
      <c r="M61" s="17"/>
      <c r="N61" s="18">
        <f>732.14+28.28+5.77</f>
        <v>766.18999999999994</v>
      </c>
      <c r="O61" s="17"/>
      <c r="P61" s="18">
        <v>34410.800000000003</v>
      </c>
      <c r="Q61" s="26" t="s">
        <v>531</v>
      </c>
      <c r="R61" s="19" t="s">
        <v>532</v>
      </c>
      <c r="S61" s="16"/>
      <c r="T61" s="20"/>
    </row>
    <row r="62" spans="1:20" ht="409.6" x14ac:dyDescent="0.25">
      <c r="A62" s="43"/>
      <c r="B62" s="45"/>
      <c r="C62" s="43"/>
      <c r="D62" s="45"/>
      <c r="E62" s="8" t="s">
        <v>411</v>
      </c>
      <c r="F62" s="33"/>
      <c r="G62" s="35"/>
      <c r="H62" s="51"/>
      <c r="I62" s="37"/>
      <c r="J62" s="37"/>
      <c r="K62" s="17"/>
      <c r="L62" s="18"/>
      <c r="M62" s="17"/>
      <c r="N62" s="18"/>
      <c r="O62" s="17"/>
      <c r="P62" s="18"/>
      <c r="Q62" s="26"/>
      <c r="R62" s="19" t="s">
        <v>566</v>
      </c>
      <c r="S62" s="29" t="s">
        <v>533</v>
      </c>
      <c r="T62" s="20"/>
    </row>
    <row r="63" spans="1:20" ht="30.6" x14ac:dyDescent="0.25">
      <c r="A63" s="9" t="s">
        <v>83</v>
      </c>
      <c r="B63" s="21" t="s">
        <v>211</v>
      </c>
      <c r="C63" s="9" t="s">
        <v>311</v>
      </c>
      <c r="D63" s="21" t="s">
        <v>395</v>
      </c>
      <c r="E63" s="8"/>
      <c r="F63" s="22" t="s">
        <v>325</v>
      </c>
      <c r="G63" s="23"/>
      <c r="H63" s="24">
        <v>18.36</v>
      </c>
      <c r="I63" s="16"/>
      <c r="J63" s="16"/>
      <c r="K63" s="17"/>
      <c r="L63" s="18"/>
      <c r="M63" s="17"/>
      <c r="N63" s="18"/>
      <c r="O63" s="17"/>
      <c r="P63" s="18"/>
      <c r="Q63" s="16"/>
      <c r="R63" s="19"/>
      <c r="S63" s="16"/>
      <c r="T63" s="20"/>
    </row>
    <row r="64" spans="1:20" ht="51" x14ac:dyDescent="0.25">
      <c r="A64" s="9" t="s">
        <v>84</v>
      </c>
      <c r="B64" s="21" t="s">
        <v>164</v>
      </c>
      <c r="C64" s="9" t="s">
        <v>251</v>
      </c>
      <c r="D64" s="21" t="s">
        <v>446</v>
      </c>
      <c r="E64" s="8" t="s">
        <v>503</v>
      </c>
      <c r="F64" s="22" t="s">
        <v>325</v>
      </c>
      <c r="G64" s="23"/>
      <c r="H64" s="24">
        <v>1428.63</v>
      </c>
      <c r="I64" s="16" t="s">
        <v>325</v>
      </c>
      <c r="J64" s="16" t="s">
        <v>507</v>
      </c>
      <c r="K64" s="17"/>
      <c r="L64" s="18">
        <f>N64+P64</f>
        <v>1909.24</v>
      </c>
      <c r="M64" s="17"/>
      <c r="N64" s="18">
        <f>1903.33+5.91</f>
        <v>1909.24</v>
      </c>
      <c r="O64" s="17"/>
      <c r="P64" s="18"/>
      <c r="Q64" s="16"/>
      <c r="R64" s="19" t="s">
        <v>510</v>
      </c>
      <c r="S64" s="16"/>
      <c r="T64" s="20" t="s">
        <v>447</v>
      </c>
    </row>
    <row r="65" spans="1:20" ht="81.599999999999994" x14ac:dyDescent="0.25">
      <c r="A65" s="9" t="s">
        <v>85</v>
      </c>
      <c r="B65" s="21" t="s">
        <v>449</v>
      </c>
      <c r="C65" s="9" t="s">
        <v>252</v>
      </c>
      <c r="D65" s="21" t="s">
        <v>448</v>
      </c>
      <c r="E65" s="8" t="s">
        <v>503</v>
      </c>
      <c r="F65" s="22" t="s">
        <v>325</v>
      </c>
      <c r="G65" s="23"/>
      <c r="H65" s="24">
        <v>189.3</v>
      </c>
      <c r="I65" s="16" t="s">
        <v>325</v>
      </c>
      <c r="J65" s="16" t="s">
        <v>518</v>
      </c>
      <c r="K65" s="17"/>
      <c r="L65" s="18">
        <f>N65+P65</f>
        <v>278.25</v>
      </c>
      <c r="M65" s="17"/>
      <c r="N65" s="18">
        <f>258+7.6</f>
        <v>265.60000000000002</v>
      </c>
      <c r="O65" s="17"/>
      <c r="P65" s="18">
        <v>12.65</v>
      </c>
      <c r="Q65" s="16"/>
      <c r="R65" s="19" t="s">
        <v>530</v>
      </c>
      <c r="S65" s="16"/>
      <c r="T65" s="20" t="s">
        <v>450</v>
      </c>
    </row>
    <row r="66" spans="1:20" ht="20.399999999999999" x14ac:dyDescent="0.25">
      <c r="A66" s="9" t="s">
        <v>86</v>
      </c>
      <c r="B66" s="21" t="s">
        <v>165</v>
      </c>
      <c r="C66" s="9" t="s">
        <v>253</v>
      </c>
      <c r="D66" s="21" t="s">
        <v>345</v>
      </c>
      <c r="E66" s="8" t="s">
        <v>503</v>
      </c>
      <c r="F66" s="22" t="s">
        <v>325</v>
      </c>
      <c r="G66" s="23"/>
      <c r="H66" s="24">
        <v>42.48</v>
      </c>
      <c r="I66" s="16" t="s">
        <v>325</v>
      </c>
      <c r="J66" s="16" t="s">
        <v>518</v>
      </c>
      <c r="K66" s="17">
        <f>M66+O66</f>
        <v>406.48</v>
      </c>
      <c r="L66" s="18">
        <f>N66+P66</f>
        <v>53.95</v>
      </c>
      <c r="M66" s="17">
        <v>406.48</v>
      </c>
      <c r="N66" s="18">
        <v>53.95</v>
      </c>
      <c r="O66" s="17"/>
      <c r="P66" s="18"/>
      <c r="Q66" s="16"/>
      <c r="R66" s="19" t="s">
        <v>529</v>
      </c>
      <c r="S66" s="16"/>
      <c r="T66" s="20"/>
    </row>
    <row r="67" spans="1:20" ht="20.399999999999999" x14ac:dyDescent="0.25">
      <c r="A67" s="9" t="s">
        <v>87</v>
      </c>
      <c r="B67" s="21" t="s">
        <v>223</v>
      </c>
      <c r="C67" s="9" t="s">
        <v>324</v>
      </c>
      <c r="D67" s="21" t="s">
        <v>407</v>
      </c>
      <c r="E67" s="8"/>
      <c r="F67" s="22" t="s">
        <v>325</v>
      </c>
      <c r="G67" s="23"/>
      <c r="H67" s="24">
        <v>1444.49</v>
      </c>
      <c r="I67" s="16"/>
      <c r="J67" s="16"/>
      <c r="K67" s="17"/>
      <c r="L67" s="18"/>
      <c r="M67" s="17"/>
      <c r="N67" s="18"/>
      <c r="O67" s="17"/>
      <c r="P67" s="18"/>
      <c r="Q67" s="16"/>
      <c r="R67" s="19"/>
      <c r="S67" s="16"/>
      <c r="T67" s="20"/>
    </row>
    <row r="68" spans="1:20" ht="20.399999999999999" x14ac:dyDescent="0.25">
      <c r="A68" s="9" t="s">
        <v>88</v>
      </c>
      <c r="B68" s="21" t="s">
        <v>222</v>
      </c>
      <c r="C68" s="9" t="s">
        <v>323</v>
      </c>
      <c r="D68" s="21" t="s">
        <v>406</v>
      </c>
      <c r="E68" s="8"/>
      <c r="F68" s="22" t="s">
        <v>325</v>
      </c>
      <c r="G68" s="23"/>
      <c r="H68" s="24">
        <v>1868.91</v>
      </c>
      <c r="I68" s="16"/>
      <c r="J68" s="16"/>
      <c r="K68" s="17"/>
      <c r="L68" s="18"/>
      <c r="M68" s="17"/>
      <c r="N68" s="18"/>
      <c r="O68" s="17"/>
      <c r="P68" s="18"/>
      <c r="Q68" s="16"/>
      <c r="R68" s="19"/>
      <c r="S68" s="16"/>
      <c r="T68" s="20"/>
    </row>
    <row r="69" spans="1:20" ht="81.599999999999994" x14ac:dyDescent="0.25">
      <c r="A69" s="9" t="s">
        <v>89</v>
      </c>
      <c r="B69" s="21" t="s">
        <v>470</v>
      </c>
      <c r="C69" s="9" t="s">
        <v>275</v>
      </c>
      <c r="D69" s="21" t="s">
        <v>471</v>
      </c>
      <c r="E69" s="8" t="s">
        <v>503</v>
      </c>
      <c r="F69" s="22" t="s">
        <v>325</v>
      </c>
      <c r="G69" s="23"/>
      <c r="H69" s="24">
        <v>147.41</v>
      </c>
      <c r="I69" s="16" t="s">
        <v>325</v>
      </c>
      <c r="J69" s="16" t="s">
        <v>504</v>
      </c>
      <c r="K69" s="17"/>
      <c r="L69" s="18">
        <f>N69+P69</f>
        <v>1933.86</v>
      </c>
      <c r="M69" s="17"/>
      <c r="N69" s="18">
        <v>1933.86</v>
      </c>
      <c r="O69" s="17"/>
      <c r="P69" s="18"/>
      <c r="Q69" s="16"/>
      <c r="R69" s="19"/>
      <c r="S69" s="16"/>
      <c r="T69" s="20" t="s">
        <v>469</v>
      </c>
    </row>
    <row r="70" spans="1:20" ht="51" x14ac:dyDescent="0.25">
      <c r="A70" s="9" t="s">
        <v>90</v>
      </c>
      <c r="B70" s="21" t="s">
        <v>166</v>
      </c>
      <c r="C70" s="9" t="s">
        <v>255</v>
      </c>
      <c r="D70" s="21" t="s">
        <v>454</v>
      </c>
      <c r="E70" s="8" t="s">
        <v>503</v>
      </c>
      <c r="F70" s="22" t="s">
        <v>325</v>
      </c>
      <c r="G70" s="23"/>
      <c r="H70" s="24">
        <v>996.25</v>
      </c>
      <c r="I70" s="16" t="s">
        <v>325</v>
      </c>
      <c r="J70" s="16" t="s">
        <v>568</v>
      </c>
      <c r="K70" s="17"/>
      <c r="L70" s="18">
        <f>N70+P70</f>
        <v>1412.5</v>
      </c>
      <c r="M70" s="17"/>
      <c r="N70" s="18">
        <v>1135</v>
      </c>
      <c r="O70" s="17"/>
      <c r="P70" s="18">
        <v>277.5</v>
      </c>
      <c r="Q70" s="26" t="s">
        <v>570</v>
      </c>
      <c r="R70" s="19" t="s">
        <v>569</v>
      </c>
      <c r="S70" s="16"/>
      <c r="T70" s="20" t="s">
        <v>453</v>
      </c>
    </row>
    <row r="71" spans="1:20" ht="20.399999999999999" x14ac:dyDescent="0.25">
      <c r="A71" s="9" t="s">
        <v>91</v>
      </c>
      <c r="B71" s="21" t="s">
        <v>167</v>
      </c>
      <c r="C71" s="9" t="s">
        <v>256</v>
      </c>
      <c r="D71" s="21" t="s">
        <v>347</v>
      </c>
      <c r="E71" s="8"/>
      <c r="F71" s="22" t="s">
        <v>325</v>
      </c>
      <c r="G71" s="23"/>
      <c r="H71" s="24">
        <v>1484.61</v>
      </c>
      <c r="I71" s="16"/>
      <c r="J71" s="16"/>
      <c r="K71" s="17"/>
      <c r="L71" s="18"/>
      <c r="M71" s="17"/>
      <c r="N71" s="18"/>
      <c r="O71" s="17"/>
      <c r="P71" s="18"/>
      <c r="Q71" s="16"/>
      <c r="R71" s="19"/>
      <c r="S71" s="16"/>
      <c r="T71" s="20"/>
    </row>
    <row r="72" spans="1:20" ht="30.6" x14ac:dyDescent="0.25">
      <c r="A72" s="42" t="s">
        <v>92</v>
      </c>
      <c r="B72" s="44" t="s">
        <v>455</v>
      </c>
      <c r="C72" s="42" t="s">
        <v>257</v>
      </c>
      <c r="D72" s="44" t="s">
        <v>348</v>
      </c>
      <c r="E72" s="8" t="s">
        <v>503</v>
      </c>
      <c r="F72" s="22" t="s">
        <v>325</v>
      </c>
      <c r="G72" s="23"/>
      <c r="H72" s="24">
        <v>390.24</v>
      </c>
      <c r="I72" s="36" t="s">
        <v>325</v>
      </c>
      <c r="J72" s="36" t="s">
        <v>519</v>
      </c>
      <c r="K72" s="17"/>
      <c r="L72" s="18">
        <f>N72+P72</f>
        <v>6854.64</v>
      </c>
      <c r="M72" s="17"/>
      <c r="N72" s="18">
        <f>6853.18+1.46</f>
        <v>6854.64</v>
      </c>
      <c r="O72" s="17"/>
      <c r="P72" s="18"/>
      <c r="Q72" s="26" t="s">
        <v>513</v>
      </c>
      <c r="R72" s="19" t="s">
        <v>511</v>
      </c>
      <c r="S72" s="19"/>
      <c r="T72" s="44" t="s">
        <v>559</v>
      </c>
    </row>
    <row r="73" spans="1:20" ht="71.400000000000006" x14ac:dyDescent="0.25">
      <c r="A73" s="43"/>
      <c r="B73" s="45"/>
      <c r="C73" s="43"/>
      <c r="D73" s="45"/>
      <c r="E73" s="8" t="s">
        <v>498</v>
      </c>
      <c r="F73" s="22"/>
      <c r="G73" s="23"/>
      <c r="H73" s="24"/>
      <c r="I73" s="37"/>
      <c r="J73" s="37"/>
      <c r="K73" s="17"/>
      <c r="L73" s="18"/>
      <c r="M73" s="17"/>
      <c r="N73" s="18"/>
      <c r="O73" s="17"/>
      <c r="P73" s="18"/>
      <c r="Q73" s="26"/>
      <c r="R73" s="19" t="s">
        <v>511</v>
      </c>
      <c r="S73" s="19" t="s">
        <v>512</v>
      </c>
      <c r="T73" s="45"/>
    </row>
    <row r="74" spans="1:20" ht="40.799999999999997" x14ac:dyDescent="0.25">
      <c r="A74" s="9" t="s">
        <v>93</v>
      </c>
      <c r="B74" s="21" t="s">
        <v>456</v>
      </c>
      <c r="C74" s="9" t="s">
        <v>258</v>
      </c>
      <c r="D74" s="21" t="s">
        <v>349</v>
      </c>
      <c r="E74" s="8" t="s">
        <v>503</v>
      </c>
      <c r="F74" s="22" t="s">
        <v>325</v>
      </c>
      <c r="G74" s="23"/>
      <c r="H74" s="24">
        <v>896.73</v>
      </c>
      <c r="I74" s="16" t="s">
        <v>325</v>
      </c>
      <c r="J74" s="16" t="s">
        <v>518</v>
      </c>
      <c r="K74" s="17"/>
      <c r="L74" s="18">
        <f>N74+P74</f>
        <v>1379.76</v>
      </c>
      <c r="M74" s="17"/>
      <c r="N74" s="18">
        <f>1358.37+21.39</f>
        <v>1379.76</v>
      </c>
      <c r="O74" s="17"/>
      <c r="P74" s="18"/>
      <c r="Q74" s="26" t="s">
        <v>517</v>
      </c>
      <c r="R74" s="19" t="s">
        <v>516</v>
      </c>
      <c r="S74" s="16"/>
      <c r="T74" s="20"/>
    </row>
    <row r="75" spans="1:20" ht="102" x14ac:dyDescent="0.25">
      <c r="A75" s="9" t="s">
        <v>94</v>
      </c>
      <c r="B75" s="21" t="s">
        <v>483</v>
      </c>
      <c r="C75" s="9" t="s">
        <v>485</v>
      </c>
      <c r="D75" s="21" t="s">
        <v>482</v>
      </c>
      <c r="E75" s="8"/>
      <c r="F75" s="22" t="s">
        <v>325</v>
      </c>
      <c r="G75" s="23"/>
      <c r="H75" s="24">
        <v>186.5</v>
      </c>
      <c r="I75" s="16"/>
      <c r="J75" s="16"/>
      <c r="K75" s="17"/>
      <c r="L75" s="18"/>
      <c r="M75" s="17"/>
      <c r="N75" s="18"/>
      <c r="O75" s="17"/>
      <c r="P75" s="18"/>
      <c r="Q75" s="16"/>
      <c r="R75" s="19"/>
      <c r="S75" s="16"/>
      <c r="T75" s="20" t="s">
        <v>484</v>
      </c>
    </row>
    <row r="76" spans="1:20" ht="61.2" x14ac:dyDescent="0.25">
      <c r="A76" s="9" t="s">
        <v>95</v>
      </c>
      <c r="B76" s="21" t="s">
        <v>493</v>
      </c>
      <c r="C76" s="9" t="s">
        <v>261</v>
      </c>
      <c r="D76" s="21" t="s">
        <v>494</v>
      </c>
      <c r="E76" s="8" t="s">
        <v>503</v>
      </c>
      <c r="F76" s="22" t="s">
        <v>325</v>
      </c>
      <c r="G76" s="23"/>
      <c r="H76" s="24">
        <v>9729.7199999999993</v>
      </c>
      <c r="I76" s="16" t="s">
        <v>325</v>
      </c>
      <c r="J76" s="16" t="s">
        <v>540</v>
      </c>
      <c r="K76" s="17"/>
      <c r="L76" s="18">
        <f>N76+P76</f>
        <v>11604.72</v>
      </c>
      <c r="M76" s="17"/>
      <c r="N76" s="18">
        <v>10979.72</v>
      </c>
      <c r="O76" s="17"/>
      <c r="P76" s="18">
        <v>625</v>
      </c>
      <c r="Q76" s="26" t="s">
        <v>560</v>
      </c>
      <c r="R76" s="30"/>
      <c r="S76" s="16"/>
      <c r="T76" s="20" t="s">
        <v>495</v>
      </c>
    </row>
    <row r="77" spans="1:20" ht="20.399999999999999" x14ac:dyDescent="0.25">
      <c r="A77" s="9" t="s">
        <v>96</v>
      </c>
      <c r="B77" s="21" t="s">
        <v>168</v>
      </c>
      <c r="C77" s="9" t="s">
        <v>260</v>
      </c>
      <c r="D77" s="21" t="s">
        <v>350</v>
      </c>
      <c r="E77" s="8"/>
      <c r="F77" s="22" t="s">
        <v>325</v>
      </c>
      <c r="G77" s="23"/>
      <c r="H77" s="24">
        <v>121.88</v>
      </c>
      <c r="I77" s="16"/>
      <c r="J77" s="16"/>
      <c r="K77" s="17"/>
      <c r="L77" s="18"/>
      <c r="M77" s="17"/>
      <c r="N77" s="18"/>
      <c r="O77" s="17"/>
      <c r="P77" s="18"/>
      <c r="Q77" s="16"/>
      <c r="R77" s="19"/>
      <c r="S77" s="16"/>
      <c r="T77" s="20"/>
    </row>
    <row r="78" spans="1:20" ht="30.6" x14ac:dyDescent="0.25">
      <c r="A78" s="9" t="s">
        <v>97</v>
      </c>
      <c r="B78" s="21" t="s">
        <v>213</v>
      </c>
      <c r="C78" s="9" t="s">
        <v>313</v>
      </c>
      <c r="D78" s="21" t="s">
        <v>397</v>
      </c>
      <c r="E78" s="8"/>
      <c r="F78" s="22" t="s">
        <v>325</v>
      </c>
      <c r="G78" s="23"/>
      <c r="H78" s="24">
        <v>2640</v>
      </c>
      <c r="I78" s="16"/>
      <c r="J78" s="16"/>
      <c r="K78" s="17"/>
      <c r="L78" s="18"/>
      <c r="M78" s="17"/>
      <c r="N78" s="18"/>
      <c r="O78" s="17"/>
      <c r="P78" s="18"/>
      <c r="Q78" s="16"/>
      <c r="R78" s="19"/>
      <c r="S78" s="16"/>
      <c r="T78" s="20"/>
    </row>
    <row r="79" spans="1:20" ht="81.599999999999994" x14ac:dyDescent="0.25">
      <c r="A79" s="9" t="s">
        <v>98</v>
      </c>
      <c r="B79" s="21" t="s">
        <v>556</v>
      </c>
      <c r="C79" s="9" t="s">
        <v>557</v>
      </c>
      <c r="D79" s="21" t="s">
        <v>558</v>
      </c>
      <c r="E79" s="8" t="s">
        <v>503</v>
      </c>
      <c r="F79" s="22" t="s">
        <v>537</v>
      </c>
      <c r="G79" s="23"/>
      <c r="H79" s="24"/>
      <c r="I79" s="16" t="s">
        <v>325</v>
      </c>
      <c r="J79" s="16" t="s">
        <v>551</v>
      </c>
      <c r="K79" s="17"/>
      <c r="L79" s="18">
        <f>N79+P79</f>
        <v>4543.1499999999996</v>
      </c>
      <c r="M79" s="17"/>
      <c r="N79" s="18">
        <v>4543.1499999999996</v>
      </c>
      <c r="O79" s="17"/>
      <c r="P79" s="18"/>
      <c r="Q79" s="16"/>
      <c r="R79" s="19" t="s">
        <v>565</v>
      </c>
      <c r="S79" s="16"/>
      <c r="T79" s="20" t="s">
        <v>562</v>
      </c>
    </row>
    <row r="80" spans="1:20" ht="51" x14ac:dyDescent="0.25">
      <c r="A80" s="9" t="s">
        <v>99</v>
      </c>
      <c r="B80" s="21" t="s">
        <v>444</v>
      </c>
      <c r="C80" s="9" t="s">
        <v>250</v>
      </c>
      <c r="D80" s="21" t="s">
        <v>344</v>
      </c>
      <c r="E80" s="8"/>
      <c r="F80" s="22" t="s">
        <v>325</v>
      </c>
      <c r="G80" s="23"/>
      <c r="H80" s="24">
        <v>175.34</v>
      </c>
      <c r="I80" s="16"/>
      <c r="J80" s="16"/>
      <c r="K80" s="17"/>
      <c r="L80" s="18"/>
      <c r="M80" s="17"/>
      <c r="N80" s="18"/>
      <c r="O80" s="17"/>
      <c r="P80" s="18"/>
      <c r="Q80" s="16"/>
      <c r="R80" s="19"/>
      <c r="S80" s="16"/>
      <c r="T80" s="20" t="s">
        <v>445</v>
      </c>
    </row>
    <row r="81" spans="1:20" ht="20.399999999999999" x14ac:dyDescent="0.25">
      <c r="A81" s="9" t="s">
        <v>100</v>
      </c>
      <c r="B81" s="21" t="s">
        <v>169</v>
      </c>
      <c r="C81" s="9" t="s">
        <v>262</v>
      </c>
      <c r="D81" s="21" t="s">
        <v>351</v>
      </c>
      <c r="E81" s="8"/>
      <c r="F81" s="22" t="s">
        <v>325</v>
      </c>
      <c r="G81" s="23"/>
      <c r="H81" s="24">
        <v>331.81</v>
      </c>
      <c r="I81" s="16"/>
      <c r="J81" s="16"/>
      <c r="K81" s="17"/>
      <c r="L81" s="18"/>
      <c r="M81" s="17"/>
      <c r="N81" s="18"/>
      <c r="O81" s="17"/>
      <c r="P81" s="18"/>
      <c r="Q81" s="16"/>
      <c r="R81" s="19"/>
      <c r="S81" s="16"/>
      <c r="T81" s="20"/>
    </row>
    <row r="82" spans="1:20" ht="20.399999999999999" x14ac:dyDescent="0.25">
      <c r="A82" s="9" t="s">
        <v>101</v>
      </c>
      <c r="B82" s="21" t="s">
        <v>170</v>
      </c>
      <c r="C82" s="9" t="s">
        <v>263</v>
      </c>
      <c r="D82" s="21" t="s">
        <v>352</v>
      </c>
      <c r="E82" s="8"/>
      <c r="F82" s="22" t="s">
        <v>325</v>
      </c>
      <c r="G82" s="23"/>
      <c r="H82" s="24">
        <v>889.56</v>
      </c>
      <c r="I82" s="16"/>
      <c r="J82" s="16"/>
      <c r="K82" s="17"/>
      <c r="L82" s="18"/>
      <c r="M82" s="17"/>
      <c r="N82" s="18"/>
      <c r="O82" s="17"/>
      <c r="P82" s="18"/>
      <c r="Q82" s="16"/>
      <c r="R82" s="19"/>
      <c r="S82" s="16"/>
      <c r="T82" s="20"/>
    </row>
    <row r="83" spans="1:20" ht="20.399999999999999" x14ac:dyDescent="0.25">
      <c r="A83" s="9" t="s">
        <v>102</v>
      </c>
      <c r="B83" s="21" t="s">
        <v>194</v>
      </c>
      <c r="C83" s="9" t="s">
        <v>294</v>
      </c>
      <c r="D83" s="21" t="s">
        <v>378</v>
      </c>
      <c r="E83" s="8"/>
      <c r="F83" s="22" t="s">
        <v>325</v>
      </c>
      <c r="G83" s="23"/>
      <c r="H83" s="24">
        <v>2508.21</v>
      </c>
      <c r="I83" s="16"/>
      <c r="J83" s="16"/>
      <c r="K83" s="17"/>
      <c r="L83" s="18"/>
      <c r="M83" s="17"/>
      <c r="N83" s="18"/>
      <c r="O83" s="17"/>
      <c r="P83" s="18"/>
      <c r="Q83" s="16"/>
      <c r="R83" s="19"/>
      <c r="S83" s="16"/>
      <c r="T83" s="20"/>
    </row>
    <row r="84" spans="1:20" ht="20.399999999999999" x14ac:dyDescent="0.25">
      <c r="A84" s="9" t="s">
        <v>103</v>
      </c>
      <c r="B84" s="21" t="s">
        <v>212</v>
      </c>
      <c r="C84" s="9" t="s">
        <v>312</v>
      </c>
      <c r="D84" s="21" t="s">
        <v>396</v>
      </c>
      <c r="E84" s="8"/>
      <c r="F84" s="22" t="s">
        <v>325</v>
      </c>
      <c r="G84" s="23"/>
      <c r="H84" s="24">
        <v>122.34</v>
      </c>
      <c r="I84" s="16"/>
      <c r="J84" s="16"/>
      <c r="K84" s="17"/>
      <c r="L84" s="18"/>
      <c r="M84" s="17"/>
      <c r="N84" s="18"/>
      <c r="O84" s="17"/>
      <c r="P84" s="18"/>
      <c r="Q84" s="16"/>
      <c r="R84" s="19"/>
      <c r="S84" s="16"/>
      <c r="T84" s="20"/>
    </row>
    <row r="85" spans="1:20" ht="20.399999999999999" x14ac:dyDescent="0.25">
      <c r="A85" s="9" t="s">
        <v>104</v>
      </c>
      <c r="B85" s="21" t="s">
        <v>215</v>
      </c>
      <c r="C85" s="9" t="s">
        <v>316</v>
      </c>
      <c r="D85" s="21" t="s">
        <v>400</v>
      </c>
      <c r="E85" s="8"/>
      <c r="F85" s="22" t="s">
        <v>325</v>
      </c>
      <c r="G85" s="23"/>
      <c r="H85" s="24">
        <v>56.29</v>
      </c>
      <c r="I85" s="16"/>
      <c r="J85" s="16"/>
      <c r="K85" s="17"/>
      <c r="L85" s="18"/>
      <c r="M85" s="17"/>
      <c r="N85" s="18"/>
      <c r="O85" s="17"/>
      <c r="P85" s="18"/>
      <c r="Q85" s="16"/>
      <c r="R85" s="19"/>
      <c r="S85" s="16"/>
      <c r="T85" s="20"/>
    </row>
    <row r="86" spans="1:20" ht="20.399999999999999" x14ac:dyDescent="0.25">
      <c r="A86" s="9" t="s">
        <v>105</v>
      </c>
      <c r="B86" s="21" t="s">
        <v>195</v>
      </c>
      <c r="C86" s="9" t="s">
        <v>295</v>
      </c>
      <c r="D86" s="21" t="s">
        <v>379</v>
      </c>
      <c r="E86" s="8"/>
      <c r="F86" s="22" t="s">
        <v>325</v>
      </c>
      <c r="G86" s="23"/>
      <c r="H86" s="24">
        <v>2809.3</v>
      </c>
      <c r="I86" s="16"/>
      <c r="J86" s="16"/>
      <c r="K86" s="17"/>
      <c r="L86" s="18"/>
      <c r="M86" s="17"/>
      <c r="N86" s="18"/>
      <c r="O86" s="17"/>
      <c r="P86" s="18"/>
      <c r="Q86" s="16"/>
      <c r="R86" s="19"/>
      <c r="S86" s="16"/>
      <c r="T86" s="20"/>
    </row>
    <row r="87" spans="1:20" ht="51" x14ac:dyDescent="0.25">
      <c r="A87" s="9" t="s">
        <v>106</v>
      </c>
      <c r="B87" s="21" t="s">
        <v>481</v>
      </c>
      <c r="C87" s="9" t="s">
        <v>314</v>
      </c>
      <c r="D87" s="21" t="s">
        <v>398</v>
      </c>
      <c r="E87" s="8"/>
      <c r="F87" s="22" t="s">
        <v>325</v>
      </c>
      <c r="G87" s="23"/>
      <c r="H87" s="24">
        <v>448.8</v>
      </c>
      <c r="I87" s="16"/>
      <c r="J87" s="16"/>
      <c r="K87" s="17"/>
      <c r="L87" s="18"/>
      <c r="M87" s="17"/>
      <c r="N87" s="18"/>
      <c r="O87" s="17"/>
      <c r="P87" s="18"/>
      <c r="Q87" s="16"/>
      <c r="R87" s="19"/>
      <c r="S87" s="16"/>
      <c r="T87" s="20" t="s">
        <v>480</v>
      </c>
    </row>
    <row r="88" spans="1:20" ht="20.399999999999999" x14ac:dyDescent="0.25">
      <c r="A88" s="9" t="s">
        <v>107</v>
      </c>
      <c r="B88" s="21" t="s">
        <v>171</v>
      </c>
      <c r="C88" s="9" t="s">
        <v>265</v>
      </c>
      <c r="D88" s="21" t="s">
        <v>354</v>
      </c>
      <c r="E88" s="8" t="s">
        <v>503</v>
      </c>
      <c r="F88" s="22" t="s">
        <v>325</v>
      </c>
      <c r="G88" s="23"/>
      <c r="H88" s="24">
        <v>544.94000000000005</v>
      </c>
      <c r="I88" s="16" t="s">
        <v>325</v>
      </c>
      <c r="J88" s="16" t="s">
        <v>526</v>
      </c>
      <c r="K88" s="17"/>
      <c r="L88" s="18">
        <f>N88+P88</f>
        <v>544.94000000000005</v>
      </c>
      <c r="M88" s="17"/>
      <c r="N88" s="18">
        <v>544.94000000000005</v>
      </c>
      <c r="O88" s="17"/>
      <c r="P88" s="18"/>
      <c r="Q88" s="16"/>
      <c r="R88" s="19"/>
      <c r="S88" s="16"/>
      <c r="T88" s="20"/>
    </row>
    <row r="89" spans="1:20" ht="20.399999999999999" x14ac:dyDescent="0.25">
      <c r="A89" s="9" t="s">
        <v>108</v>
      </c>
      <c r="B89" s="21" t="s">
        <v>415</v>
      </c>
      <c r="C89" s="9" t="s">
        <v>226</v>
      </c>
      <c r="D89" s="21" t="s">
        <v>327</v>
      </c>
      <c r="E89" s="8"/>
      <c r="F89" s="22" t="s">
        <v>325</v>
      </c>
      <c r="G89" s="23"/>
      <c r="H89" s="24">
        <v>9.9499999999999993</v>
      </c>
      <c r="I89" s="16"/>
      <c r="J89" s="16"/>
      <c r="K89" s="17"/>
      <c r="L89" s="18"/>
      <c r="M89" s="17"/>
      <c r="N89" s="18"/>
      <c r="O89" s="17"/>
      <c r="P89" s="18"/>
      <c r="Q89" s="16"/>
      <c r="R89" s="19"/>
      <c r="S89" s="16"/>
      <c r="T89" s="20"/>
    </row>
    <row r="90" spans="1:20" ht="20.399999999999999" x14ac:dyDescent="0.25">
      <c r="A90" s="9" t="s">
        <v>109</v>
      </c>
      <c r="B90" s="21" t="s">
        <v>172</v>
      </c>
      <c r="C90" s="9" t="s">
        <v>266</v>
      </c>
      <c r="D90" s="21" t="s">
        <v>355</v>
      </c>
      <c r="E90" s="8" t="s">
        <v>503</v>
      </c>
      <c r="F90" s="22" t="s">
        <v>325</v>
      </c>
      <c r="G90" s="23"/>
      <c r="H90" s="24">
        <v>37638.410000000003</v>
      </c>
      <c r="I90" s="16" t="s">
        <v>325</v>
      </c>
      <c r="J90" s="16" t="s">
        <v>551</v>
      </c>
      <c r="K90" s="17"/>
      <c r="L90" s="18">
        <f>N90+P90</f>
        <v>38816.699999999997</v>
      </c>
      <c r="M90" s="17"/>
      <c r="N90" s="18">
        <v>37948.449999999997</v>
      </c>
      <c r="O90" s="17"/>
      <c r="P90" s="18">
        <v>868.25</v>
      </c>
      <c r="Q90" s="16"/>
      <c r="R90" s="19" t="s">
        <v>554</v>
      </c>
      <c r="S90" s="16"/>
      <c r="T90" s="20"/>
    </row>
    <row r="91" spans="1:20" ht="20.399999999999999" x14ac:dyDescent="0.25">
      <c r="A91" s="9" t="s">
        <v>110</v>
      </c>
      <c r="B91" s="21" t="s">
        <v>197</v>
      </c>
      <c r="C91" s="9" t="s">
        <v>297</v>
      </c>
      <c r="D91" s="21" t="s">
        <v>381</v>
      </c>
      <c r="E91" s="8"/>
      <c r="F91" s="22" t="s">
        <v>325</v>
      </c>
      <c r="G91" s="23"/>
      <c r="H91" s="24">
        <v>403.9</v>
      </c>
      <c r="I91" s="16"/>
      <c r="J91" s="16"/>
      <c r="K91" s="17"/>
      <c r="L91" s="18"/>
      <c r="M91" s="17"/>
      <c r="N91" s="18"/>
      <c r="O91" s="17"/>
      <c r="P91" s="18"/>
      <c r="Q91" s="16"/>
      <c r="R91" s="19"/>
      <c r="S91" s="16"/>
      <c r="T91" s="20"/>
    </row>
    <row r="92" spans="1:20" ht="20.399999999999999" x14ac:dyDescent="0.25">
      <c r="A92" s="9" t="s">
        <v>111</v>
      </c>
      <c r="B92" s="21" t="s">
        <v>198</v>
      </c>
      <c r="C92" s="9" t="s">
        <v>298</v>
      </c>
      <c r="D92" s="21" t="s">
        <v>382</v>
      </c>
      <c r="E92" s="8"/>
      <c r="F92" s="22" t="s">
        <v>325</v>
      </c>
      <c r="G92" s="23"/>
      <c r="H92" s="24">
        <v>542.87</v>
      </c>
      <c r="I92" s="16"/>
      <c r="J92" s="16"/>
      <c r="K92" s="17"/>
      <c r="L92" s="18"/>
      <c r="M92" s="17"/>
      <c r="N92" s="18"/>
      <c r="O92" s="17"/>
      <c r="P92" s="18"/>
      <c r="Q92" s="16"/>
      <c r="R92" s="19"/>
      <c r="S92" s="16"/>
      <c r="T92" s="20"/>
    </row>
    <row r="93" spans="1:20" ht="20.399999999999999" x14ac:dyDescent="0.25">
      <c r="A93" s="9" t="s">
        <v>112</v>
      </c>
      <c r="B93" s="21" t="s">
        <v>199</v>
      </c>
      <c r="C93" s="9" t="s">
        <v>299</v>
      </c>
      <c r="D93" s="21" t="s">
        <v>383</v>
      </c>
      <c r="E93" s="8"/>
      <c r="F93" s="22" t="s">
        <v>325</v>
      </c>
      <c r="G93" s="23"/>
      <c r="H93" s="24">
        <v>1245.07</v>
      </c>
      <c r="I93" s="16"/>
      <c r="J93" s="16"/>
      <c r="K93" s="17"/>
      <c r="L93" s="18"/>
      <c r="M93" s="17"/>
      <c r="N93" s="18"/>
      <c r="O93" s="17"/>
      <c r="P93" s="18"/>
      <c r="Q93" s="16"/>
      <c r="R93" s="19"/>
      <c r="S93" s="16"/>
      <c r="T93" s="20"/>
    </row>
    <row r="94" spans="1:20" ht="20.399999999999999" x14ac:dyDescent="0.25">
      <c r="A94" s="9" t="s">
        <v>113</v>
      </c>
      <c r="B94" s="21" t="s">
        <v>173</v>
      </c>
      <c r="C94" s="9" t="s">
        <v>267</v>
      </c>
      <c r="D94" s="21" t="s">
        <v>356</v>
      </c>
      <c r="E94" s="8"/>
      <c r="F94" s="22" t="s">
        <v>325</v>
      </c>
      <c r="G94" s="23"/>
      <c r="H94" s="24">
        <v>4048.05</v>
      </c>
      <c r="I94" s="16"/>
      <c r="J94" s="16"/>
      <c r="K94" s="17"/>
      <c r="L94" s="18"/>
      <c r="M94" s="17"/>
      <c r="N94" s="18"/>
      <c r="O94" s="17"/>
      <c r="P94" s="18"/>
      <c r="Q94" s="16"/>
      <c r="R94" s="19"/>
      <c r="S94" s="16"/>
      <c r="T94" s="20"/>
    </row>
    <row r="95" spans="1:20" ht="30.6" x14ac:dyDescent="0.25">
      <c r="A95" s="9" t="s">
        <v>114</v>
      </c>
      <c r="B95" s="21" t="s">
        <v>196</v>
      </c>
      <c r="C95" s="9" t="s">
        <v>296</v>
      </c>
      <c r="D95" s="21" t="s">
        <v>380</v>
      </c>
      <c r="E95" s="8" t="s">
        <v>503</v>
      </c>
      <c r="F95" s="22" t="s">
        <v>325</v>
      </c>
      <c r="G95" s="23"/>
      <c r="H95" s="24">
        <v>7475.22</v>
      </c>
      <c r="I95" s="16" t="s">
        <v>325</v>
      </c>
      <c r="J95" s="16" t="s">
        <v>551</v>
      </c>
      <c r="K95" s="17"/>
      <c r="L95" s="18">
        <f>N95+P95</f>
        <v>7207.35</v>
      </c>
      <c r="M95" s="17"/>
      <c r="N95" s="18">
        <v>7207.35</v>
      </c>
      <c r="O95" s="17"/>
      <c r="P95" s="18"/>
      <c r="Q95" s="16"/>
      <c r="R95" s="19" t="s">
        <v>555</v>
      </c>
      <c r="S95" s="16"/>
      <c r="T95" s="27" t="s">
        <v>561</v>
      </c>
    </row>
    <row r="96" spans="1:20" ht="61.2" x14ac:dyDescent="0.25">
      <c r="A96" s="9" t="s">
        <v>115</v>
      </c>
      <c r="B96" s="21" t="s">
        <v>460</v>
      </c>
      <c r="C96" s="9" t="s">
        <v>268</v>
      </c>
      <c r="D96" s="21" t="s">
        <v>357</v>
      </c>
      <c r="E96" s="8"/>
      <c r="F96" s="22" t="s">
        <v>325</v>
      </c>
      <c r="G96" s="23"/>
      <c r="H96" s="24">
        <v>57.7</v>
      </c>
      <c r="I96" s="16"/>
      <c r="J96" s="16"/>
      <c r="K96" s="17"/>
      <c r="L96" s="18"/>
      <c r="M96" s="17"/>
      <c r="N96" s="18"/>
      <c r="O96" s="17"/>
      <c r="P96" s="18"/>
      <c r="Q96" s="16"/>
      <c r="R96" s="19"/>
      <c r="S96" s="16"/>
      <c r="T96" s="20" t="s">
        <v>461</v>
      </c>
    </row>
    <row r="97" spans="1:20" ht="20.399999999999999" x14ac:dyDescent="0.25">
      <c r="A97" s="9" t="s">
        <v>116</v>
      </c>
      <c r="B97" s="21" t="s">
        <v>200</v>
      </c>
      <c r="C97" s="9" t="s">
        <v>300</v>
      </c>
      <c r="D97" s="21" t="s">
        <v>384</v>
      </c>
      <c r="E97" s="8"/>
      <c r="F97" s="22" t="s">
        <v>325</v>
      </c>
      <c r="G97" s="23"/>
      <c r="H97" s="24">
        <v>64.040000000000006</v>
      </c>
      <c r="I97" s="16"/>
      <c r="J97" s="16"/>
      <c r="K97" s="17"/>
      <c r="L97" s="18"/>
      <c r="M97" s="17"/>
      <c r="N97" s="18"/>
      <c r="O97" s="17"/>
      <c r="P97" s="18"/>
      <c r="Q97" s="16"/>
      <c r="R97" s="19"/>
      <c r="S97" s="16"/>
      <c r="T97" s="20"/>
    </row>
    <row r="98" spans="1:20" ht="20.399999999999999" x14ac:dyDescent="0.25">
      <c r="A98" s="9" t="s">
        <v>117</v>
      </c>
      <c r="B98" s="21" t="s">
        <v>201</v>
      </c>
      <c r="C98" s="9" t="s">
        <v>301</v>
      </c>
      <c r="D98" s="21" t="s">
        <v>385</v>
      </c>
      <c r="E98" s="8"/>
      <c r="F98" s="22" t="s">
        <v>325</v>
      </c>
      <c r="G98" s="23"/>
      <c r="H98" s="24">
        <v>2808.43</v>
      </c>
      <c r="I98" s="16"/>
      <c r="J98" s="16"/>
      <c r="K98" s="17"/>
      <c r="L98" s="18"/>
      <c r="M98" s="17"/>
      <c r="N98" s="18"/>
      <c r="O98" s="17"/>
      <c r="P98" s="18"/>
      <c r="Q98" s="16"/>
      <c r="R98" s="19"/>
      <c r="S98" s="16"/>
      <c r="T98" s="20"/>
    </row>
    <row r="99" spans="1:20" ht="20.399999999999999" x14ac:dyDescent="0.25">
      <c r="A99" s="9" t="s">
        <v>118</v>
      </c>
      <c r="B99" s="21" t="s">
        <v>202</v>
      </c>
      <c r="C99" s="9" t="s">
        <v>302</v>
      </c>
      <c r="D99" s="21" t="s">
        <v>386</v>
      </c>
      <c r="E99" s="8"/>
      <c r="F99" s="22" t="s">
        <v>325</v>
      </c>
      <c r="G99" s="23"/>
      <c r="H99" s="24">
        <v>1332.51</v>
      </c>
      <c r="I99" s="16"/>
      <c r="J99" s="16"/>
      <c r="K99" s="17"/>
      <c r="L99" s="18"/>
      <c r="M99" s="17"/>
      <c r="N99" s="18"/>
      <c r="O99" s="17"/>
      <c r="P99" s="18"/>
      <c r="Q99" s="16"/>
      <c r="R99" s="19"/>
      <c r="S99" s="16"/>
      <c r="T99" s="20"/>
    </row>
    <row r="100" spans="1:20" ht="20.399999999999999" x14ac:dyDescent="0.25">
      <c r="A100" s="9" t="s">
        <v>119</v>
      </c>
      <c r="B100" s="21" t="s">
        <v>174</v>
      </c>
      <c r="C100" s="9" t="s">
        <v>269</v>
      </c>
      <c r="D100" s="21" t="s">
        <v>358</v>
      </c>
      <c r="E100" s="8"/>
      <c r="F100" s="22" t="s">
        <v>325</v>
      </c>
      <c r="G100" s="23"/>
      <c r="H100" s="24">
        <v>961.83</v>
      </c>
      <c r="I100" s="16"/>
      <c r="J100" s="16"/>
      <c r="K100" s="17"/>
      <c r="L100" s="18"/>
      <c r="M100" s="17"/>
      <c r="N100" s="18"/>
      <c r="O100" s="17"/>
      <c r="P100" s="18"/>
      <c r="Q100" s="16"/>
      <c r="R100" s="19"/>
      <c r="S100" s="16"/>
      <c r="T100" s="20"/>
    </row>
    <row r="101" spans="1:20" ht="61.2" x14ac:dyDescent="0.25">
      <c r="A101" s="9" t="s">
        <v>120</v>
      </c>
      <c r="B101" s="21" t="s">
        <v>175</v>
      </c>
      <c r="C101" s="9" t="s">
        <v>270</v>
      </c>
      <c r="D101" s="21" t="s">
        <v>462</v>
      </c>
      <c r="E101" s="8" t="s">
        <v>503</v>
      </c>
      <c r="F101" s="22" t="s">
        <v>325</v>
      </c>
      <c r="G101" s="23"/>
      <c r="H101" s="24">
        <v>89.54</v>
      </c>
      <c r="I101" s="16" t="s">
        <v>325</v>
      </c>
      <c r="J101" s="16" t="s">
        <v>572</v>
      </c>
      <c r="K101" s="17">
        <f>M101+O101</f>
        <v>712.09</v>
      </c>
      <c r="L101" s="18">
        <f>N101+P101</f>
        <v>94.51</v>
      </c>
      <c r="M101" s="17">
        <f>674.64+37.45</f>
        <v>712.09</v>
      </c>
      <c r="N101" s="18">
        <f>89.54+4.97</f>
        <v>94.51</v>
      </c>
      <c r="O101" s="17"/>
      <c r="P101" s="18"/>
      <c r="Q101" s="26" t="s">
        <v>580</v>
      </c>
      <c r="R101" s="19" t="s">
        <v>573</v>
      </c>
      <c r="S101" s="16"/>
      <c r="T101" s="20" t="s">
        <v>463</v>
      </c>
    </row>
    <row r="102" spans="1:20" ht="30.6" x14ac:dyDescent="0.25">
      <c r="A102" s="9" t="s">
        <v>121</v>
      </c>
      <c r="B102" s="21" t="s">
        <v>219</v>
      </c>
      <c r="C102" s="9" t="s">
        <v>320</v>
      </c>
      <c r="D102" s="21" t="s">
        <v>404</v>
      </c>
      <c r="E102" s="8"/>
      <c r="F102" s="22" t="s">
        <v>325</v>
      </c>
      <c r="G102" s="23"/>
      <c r="H102" s="24">
        <v>505.29</v>
      </c>
      <c r="I102" s="16"/>
      <c r="J102" s="16"/>
      <c r="K102" s="17"/>
      <c r="L102" s="18"/>
      <c r="M102" s="17"/>
      <c r="N102" s="18"/>
      <c r="O102" s="17"/>
      <c r="P102" s="18"/>
      <c r="Q102" s="16"/>
      <c r="R102" s="19"/>
      <c r="S102" s="16"/>
      <c r="T102" s="20"/>
    </row>
    <row r="103" spans="1:20" ht="30.6" x14ac:dyDescent="0.25">
      <c r="A103" s="9" t="s">
        <v>122</v>
      </c>
      <c r="B103" s="21" t="s">
        <v>208</v>
      </c>
      <c r="C103" s="9" t="s">
        <v>308</v>
      </c>
      <c r="D103" s="21" t="s">
        <v>392</v>
      </c>
      <c r="E103" s="8"/>
      <c r="F103" s="22" t="s">
        <v>325</v>
      </c>
      <c r="G103" s="23"/>
      <c r="H103" s="24">
        <v>120.73</v>
      </c>
      <c r="I103" s="16"/>
      <c r="J103" s="16"/>
      <c r="K103" s="17"/>
      <c r="L103" s="18"/>
      <c r="M103" s="17"/>
      <c r="N103" s="18"/>
      <c r="O103" s="17"/>
      <c r="P103" s="18"/>
      <c r="Q103" s="16"/>
      <c r="R103" s="19"/>
      <c r="S103" s="16"/>
      <c r="T103" s="20"/>
    </row>
    <row r="104" spans="1:20" x14ac:dyDescent="0.25">
      <c r="A104" s="9" t="s">
        <v>123</v>
      </c>
      <c r="B104" s="21" t="s">
        <v>176</v>
      </c>
      <c r="C104" s="9" t="s">
        <v>271</v>
      </c>
      <c r="D104" s="21" t="s">
        <v>359</v>
      </c>
      <c r="E104" s="8"/>
      <c r="F104" s="22" t="s">
        <v>325</v>
      </c>
      <c r="G104" s="23"/>
      <c r="H104" s="24">
        <v>61.98</v>
      </c>
      <c r="I104" s="16"/>
      <c r="J104" s="16"/>
      <c r="K104" s="17"/>
      <c r="L104" s="18"/>
      <c r="M104" s="17"/>
      <c r="N104" s="18"/>
      <c r="O104" s="17"/>
      <c r="P104" s="18"/>
      <c r="Q104" s="16"/>
      <c r="R104" s="19"/>
      <c r="S104" s="16"/>
      <c r="T104" s="20"/>
    </row>
    <row r="105" spans="1:20" ht="51" x14ac:dyDescent="0.25">
      <c r="A105" s="42" t="s">
        <v>124</v>
      </c>
      <c r="B105" s="44" t="s">
        <v>488</v>
      </c>
      <c r="C105" s="42" t="s">
        <v>412</v>
      </c>
      <c r="D105" s="44" t="s">
        <v>489</v>
      </c>
      <c r="E105" s="8" t="s">
        <v>498</v>
      </c>
      <c r="F105" s="32" t="s">
        <v>325</v>
      </c>
      <c r="G105" s="34"/>
      <c r="H105" s="50">
        <v>345.68</v>
      </c>
      <c r="I105" s="36" t="s">
        <v>325</v>
      </c>
      <c r="J105" s="16" t="s">
        <v>499</v>
      </c>
      <c r="K105" s="17"/>
      <c r="L105" s="18"/>
      <c r="M105" s="17"/>
      <c r="N105" s="18"/>
      <c r="O105" s="17"/>
      <c r="P105" s="18"/>
      <c r="Q105" s="16"/>
      <c r="R105" s="19" t="s">
        <v>501</v>
      </c>
      <c r="S105" s="20" t="s">
        <v>502</v>
      </c>
      <c r="T105" s="44" t="s">
        <v>500</v>
      </c>
    </row>
    <row r="106" spans="1:20" ht="30.6" x14ac:dyDescent="0.25">
      <c r="A106" s="52"/>
      <c r="B106" s="53"/>
      <c r="C106" s="52"/>
      <c r="D106" s="53"/>
      <c r="E106" s="8" t="s">
        <v>503</v>
      </c>
      <c r="F106" s="33"/>
      <c r="G106" s="35"/>
      <c r="H106" s="51"/>
      <c r="I106" s="37"/>
      <c r="J106" s="16" t="s">
        <v>552</v>
      </c>
      <c r="K106" s="17"/>
      <c r="L106" s="18">
        <f>N106+P106</f>
        <v>4432.63</v>
      </c>
      <c r="M106" s="17"/>
      <c r="N106" s="18"/>
      <c r="O106" s="17"/>
      <c r="P106" s="18">
        <v>4432.63</v>
      </c>
      <c r="Q106" s="26" t="s">
        <v>553</v>
      </c>
      <c r="R106" s="19" t="s">
        <v>501</v>
      </c>
      <c r="S106" s="20"/>
      <c r="T106" s="45"/>
    </row>
    <row r="107" spans="1:20" ht="20.399999999999999" x14ac:dyDescent="0.25">
      <c r="A107" s="9" t="s">
        <v>125</v>
      </c>
      <c r="B107" s="21" t="s">
        <v>203</v>
      </c>
      <c r="C107" s="9" t="s">
        <v>303</v>
      </c>
      <c r="D107" s="21" t="s">
        <v>387</v>
      </c>
      <c r="E107" s="8"/>
      <c r="F107" s="22" t="s">
        <v>325</v>
      </c>
      <c r="G107" s="23"/>
      <c r="H107" s="24">
        <v>442.42</v>
      </c>
      <c r="I107" s="16"/>
      <c r="J107" s="16"/>
      <c r="K107" s="17"/>
      <c r="L107" s="18"/>
      <c r="M107" s="17"/>
      <c r="N107" s="18"/>
      <c r="O107" s="17"/>
      <c r="P107" s="18"/>
      <c r="Q107" s="16"/>
      <c r="R107" s="19"/>
      <c r="S107" s="16"/>
      <c r="T107" s="20"/>
    </row>
    <row r="108" spans="1:20" ht="61.2" x14ac:dyDescent="0.25">
      <c r="A108" s="9" t="s">
        <v>126</v>
      </c>
      <c r="B108" s="21" t="s">
        <v>468</v>
      </c>
      <c r="C108" s="9" t="s">
        <v>273</v>
      </c>
      <c r="D108" s="21" t="s">
        <v>360</v>
      </c>
      <c r="E108" s="8"/>
      <c r="F108" s="22" t="s">
        <v>325</v>
      </c>
      <c r="G108" s="23"/>
      <c r="H108" s="24">
        <v>973.15</v>
      </c>
      <c r="I108" s="16"/>
      <c r="J108" s="16"/>
      <c r="K108" s="17"/>
      <c r="L108" s="18"/>
      <c r="M108" s="17"/>
      <c r="N108" s="18"/>
      <c r="O108" s="17"/>
      <c r="P108" s="18"/>
      <c r="Q108" s="16"/>
      <c r="R108" s="19"/>
      <c r="S108" s="16"/>
      <c r="T108" s="20" t="s">
        <v>467</v>
      </c>
    </row>
    <row r="109" spans="1:20" ht="20.399999999999999" x14ac:dyDescent="0.25">
      <c r="A109" s="42" t="s">
        <v>127</v>
      </c>
      <c r="B109" s="44" t="s">
        <v>221</v>
      </c>
      <c r="C109" s="42" t="s">
        <v>322</v>
      </c>
      <c r="D109" s="32" t="s">
        <v>487</v>
      </c>
      <c r="E109" s="8" t="s">
        <v>503</v>
      </c>
      <c r="F109" s="22" t="s">
        <v>325</v>
      </c>
      <c r="G109" s="23"/>
      <c r="H109" s="24">
        <v>1691.31</v>
      </c>
      <c r="I109" s="36" t="s">
        <v>325</v>
      </c>
      <c r="J109" s="36" t="s">
        <v>567</v>
      </c>
      <c r="K109" s="38"/>
      <c r="L109" s="18">
        <f>N109+P109</f>
        <v>6044.6799999999994</v>
      </c>
      <c r="M109" s="17"/>
      <c r="N109" s="18">
        <f>4843.19+34.79</f>
        <v>4877.9799999999996</v>
      </c>
      <c r="O109" s="17"/>
      <c r="P109" s="18">
        <f>1163.58+3.12</f>
        <v>1166.6999999999998</v>
      </c>
      <c r="Q109" s="26" t="s">
        <v>521</v>
      </c>
      <c r="R109" s="19" t="s">
        <v>520</v>
      </c>
      <c r="S109" s="16"/>
      <c r="T109" s="44" t="s">
        <v>486</v>
      </c>
    </row>
    <row r="110" spans="1:20" ht="91.8" x14ac:dyDescent="0.25">
      <c r="A110" s="43"/>
      <c r="B110" s="45"/>
      <c r="C110" s="43"/>
      <c r="D110" s="33"/>
      <c r="E110" s="8" t="s">
        <v>411</v>
      </c>
      <c r="F110" s="22"/>
      <c r="G110" s="23"/>
      <c r="H110" s="24"/>
      <c r="I110" s="37"/>
      <c r="J110" s="37"/>
      <c r="K110" s="39"/>
      <c r="L110" s="18"/>
      <c r="M110" s="17"/>
      <c r="N110" s="18"/>
      <c r="O110" s="17"/>
      <c r="P110" s="18"/>
      <c r="Q110" s="26"/>
      <c r="R110" s="19" t="s">
        <v>522</v>
      </c>
      <c r="S110" s="19" t="s">
        <v>523</v>
      </c>
      <c r="T110" s="45"/>
    </row>
    <row r="111" spans="1:20" ht="20.399999999999999" x14ac:dyDescent="0.25">
      <c r="A111" s="9" t="s">
        <v>128</v>
      </c>
      <c r="B111" s="21" t="s">
        <v>177</v>
      </c>
      <c r="C111" s="9" t="s">
        <v>274</v>
      </c>
      <c r="D111" s="21" t="s">
        <v>361</v>
      </c>
      <c r="E111" s="8" t="s">
        <v>503</v>
      </c>
      <c r="F111" s="22" t="s">
        <v>325</v>
      </c>
      <c r="G111" s="23"/>
      <c r="H111" s="24">
        <v>762.5</v>
      </c>
      <c r="I111" s="16" t="s">
        <v>325</v>
      </c>
      <c r="J111" s="16" t="s">
        <v>545</v>
      </c>
      <c r="K111" s="17"/>
      <c r="L111" s="18">
        <f>N111+P111</f>
        <v>2200</v>
      </c>
      <c r="M111" s="17"/>
      <c r="N111" s="18">
        <v>1100</v>
      </c>
      <c r="O111" s="17"/>
      <c r="P111" s="18">
        <v>1100</v>
      </c>
      <c r="Q111" s="16"/>
      <c r="R111" s="19" t="s">
        <v>546</v>
      </c>
      <c r="S111" s="16"/>
      <c r="T111" s="20"/>
    </row>
    <row r="112" spans="1:20" ht="20.399999999999999" x14ac:dyDescent="0.25">
      <c r="A112" s="9" t="s">
        <v>129</v>
      </c>
      <c r="B112" s="21" t="s">
        <v>204</v>
      </c>
      <c r="C112" s="9" t="s">
        <v>304</v>
      </c>
      <c r="D112" s="21" t="s">
        <v>388</v>
      </c>
      <c r="E112" s="8"/>
      <c r="F112" s="22" t="s">
        <v>325</v>
      </c>
      <c r="G112" s="23"/>
      <c r="H112" s="24">
        <v>400</v>
      </c>
      <c r="I112" s="16"/>
      <c r="J112" s="16"/>
      <c r="K112" s="17"/>
      <c r="L112" s="18"/>
      <c r="M112" s="17"/>
      <c r="N112" s="18"/>
      <c r="O112" s="17"/>
      <c r="P112" s="18"/>
      <c r="Q112" s="16"/>
      <c r="R112" s="19"/>
      <c r="S112" s="16"/>
      <c r="T112" s="20"/>
    </row>
    <row r="113" spans="1:20" ht="20.399999999999999" x14ac:dyDescent="0.25">
      <c r="A113" s="9" t="s">
        <v>505</v>
      </c>
      <c r="B113" s="21" t="s">
        <v>178</v>
      </c>
      <c r="C113" s="9" t="s">
        <v>276</v>
      </c>
      <c r="D113" s="21" t="s">
        <v>362</v>
      </c>
      <c r="E113" s="8"/>
      <c r="F113" s="22" t="s">
        <v>325</v>
      </c>
      <c r="G113" s="23"/>
      <c r="H113" s="24">
        <v>26.54</v>
      </c>
      <c r="I113" s="16"/>
      <c r="J113" s="16"/>
      <c r="K113" s="17"/>
      <c r="L113" s="18"/>
      <c r="M113" s="17"/>
      <c r="N113" s="18"/>
      <c r="O113" s="17"/>
      <c r="P113" s="18"/>
      <c r="Q113" s="16"/>
      <c r="R113" s="19"/>
      <c r="S113" s="16"/>
      <c r="T113" s="20"/>
    </row>
    <row r="114" spans="1:20" ht="20.399999999999999" x14ac:dyDescent="0.25">
      <c r="A114" s="9" t="s">
        <v>506</v>
      </c>
      <c r="B114" s="21" t="s">
        <v>179</v>
      </c>
      <c r="C114" s="9" t="s">
        <v>277</v>
      </c>
      <c r="D114" s="21" t="s">
        <v>363</v>
      </c>
      <c r="E114" s="8" t="s">
        <v>503</v>
      </c>
      <c r="F114" s="22" t="s">
        <v>325</v>
      </c>
      <c r="G114" s="23"/>
      <c r="H114" s="24">
        <v>682.58</v>
      </c>
      <c r="I114" s="16" t="s">
        <v>325</v>
      </c>
      <c r="J114" s="16" t="s">
        <v>540</v>
      </c>
      <c r="K114" s="17"/>
      <c r="L114" s="18">
        <f>N114+P114</f>
        <v>681.25</v>
      </c>
      <c r="M114" s="17"/>
      <c r="N114" s="18">
        <v>681.25</v>
      </c>
      <c r="O114" s="17"/>
      <c r="P114" s="18"/>
      <c r="Q114" s="16"/>
      <c r="R114" s="19" t="s">
        <v>541</v>
      </c>
      <c r="S114" s="16"/>
      <c r="T114" s="20"/>
    </row>
    <row r="115" spans="1:20" ht="20.399999999999999" x14ac:dyDescent="0.25">
      <c r="A115" s="9" t="s">
        <v>130</v>
      </c>
      <c r="B115" s="21" t="s">
        <v>180</v>
      </c>
      <c r="C115" s="9" t="s">
        <v>278</v>
      </c>
      <c r="D115" s="21" t="s">
        <v>364</v>
      </c>
      <c r="E115" s="8" t="s">
        <v>503</v>
      </c>
      <c r="F115" s="22" t="s">
        <v>325</v>
      </c>
      <c r="G115" s="23"/>
      <c r="H115" s="24">
        <v>2612.5</v>
      </c>
      <c r="I115" s="16" t="s">
        <v>325</v>
      </c>
      <c r="J115" s="16" t="s">
        <v>572</v>
      </c>
      <c r="K115" s="17">
        <f>M115+O115</f>
        <v>20676.48</v>
      </c>
      <c r="L115" s="18">
        <f>N115+P115</f>
        <v>2744.24</v>
      </c>
      <c r="M115" s="17">
        <f>19683.88+992.6</f>
        <v>20676.48</v>
      </c>
      <c r="N115" s="18">
        <f>2612.5+131.74</f>
        <v>2744.24</v>
      </c>
      <c r="O115" s="17"/>
      <c r="P115" s="18"/>
      <c r="Q115" s="16"/>
      <c r="R115" s="19" t="s">
        <v>575</v>
      </c>
      <c r="S115" s="16"/>
      <c r="T115" s="31"/>
    </row>
    <row r="116" spans="1:20" ht="40.799999999999997" x14ac:dyDescent="0.25">
      <c r="A116" s="9" t="s">
        <v>131</v>
      </c>
      <c r="B116" s="21" t="s">
        <v>490</v>
      </c>
      <c r="C116" s="9" t="s">
        <v>491</v>
      </c>
      <c r="D116" s="21" t="s">
        <v>492</v>
      </c>
      <c r="E116" s="8"/>
      <c r="F116" s="22" t="s">
        <v>325</v>
      </c>
      <c r="G116" s="23"/>
      <c r="H116" s="24">
        <v>17695</v>
      </c>
      <c r="I116" s="16"/>
      <c r="J116" s="16"/>
      <c r="K116" s="17"/>
      <c r="L116" s="18"/>
      <c r="M116" s="17"/>
      <c r="N116" s="18"/>
      <c r="O116" s="17"/>
      <c r="P116" s="18"/>
      <c r="Q116" s="16"/>
      <c r="R116" s="19"/>
      <c r="S116" s="16"/>
      <c r="T116" s="20"/>
    </row>
    <row r="117" spans="1:20" ht="20.399999999999999" x14ac:dyDescent="0.25">
      <c r="A117" s="9" t="s">
        <v>132</v>
      </c>
      <c r="B117" s="21" t="s">
        <v>193</v>
      </c>
      <c r="C117" s="9" t="s">
        <v>293</v>
      </c>
      <c r="D117" s="21" t="s">
        <v>377</v>
      </c>
      <c r="E117" s="8"/>
      <c r="F117" s="22" t="s">
        <v>325</v>
      </c>
      <c r="G117" s="23"/>
      <c r="H117" s="24">
        <v>25.66</v>
      </c>
      <c r="I117" s="16"/>
      <c r="J117" s="16"/>
      <c r="K117" s="17"/>
      <c r="L117" s="18"/>
      <c r="M117" s="17"/>
      <c r="N117" s="18"/>
      <c r="O117" s="17"/>
      <c r="P117" s="18"/>
      <c r="Q117" s="16"/>
      <c r="R117" s="19"/>
      <c r="S117" s="16"/>
      <c r="T117" s="20"/>
    </row>
    <row r="118" spans="1:20" ht="20.399999999999999" x14ac:dyDescent="0.25">
      <c r="A118" s="9" t="s">
        <v>133</v>
      </c>
      <c r="B118" s="21" t="s">
        <v>205</v>
      </c>
      <c r="C118" s="9" t="s">
        <v>305</v>
      </c>
      <c r="D118" s="21" t="s">
        <v>389</v>
      </c>
      <c r="E118" s="8"/>
      <c r="F118" s="22" t="s">
        <v>325</v>
      </c>
      <c r="G118" s="23"/>
      <c r="H118" s="24">
        <v>2133.1999999999998</v>
      </c>
      <c r="I118" s="16"/>
      <c r="J118" s="16"/>
      <c r="K118" s="17"/>
      <c r="L118" s="18"/>
      <c r="M118" s="17"/>
      <c r="N118" s="18"/>
      <c r="O118" s="17"/>
      <c r="P118" s="18"/>
      <c r="Q118" s="16"/>
      <c r="R118" s="19"/>
      <c r="S118" s="16"/>
      <c r="T118" s="20"/>
    </row>
    <row r="119" spans="1:20" x14ac:dyDescent="0.25">
      <c r="A119" s="9" t="s">
        <v>134</v>
      </c>
      <c r="B119" s="21" t="s">
        <v>181</v>
      </c>
      <c r="C119" s="9" t="s">
        <v>279</v>
      </c>
      <c r="D119" s="21" t="s">
        <v>352</v>
      </c>
      <c r="E119" s="8"/>
      <c r="F119" s="22" t="s">
        <v>325</v>
      </c>
      <c r="G119" s="23"/>
      <c r="H119" s="24">
        <v>129.44</v>
      </c>
      <c r="I119" s="16"/>
      <c r="J119" s="16"/>
      <c r="K119" s="17"/>
      <c r="L119" s="18"/>
      <c r="M119" s="17"/>
      <c r="N119" s="18"/>
      <c r="O119" s="17"/>
      <c r="P119" s="18"/>
      <c r="Q119" s="16"/>
      <c r="R119" s="19"/>
      <c r="S119" s="16"/>
      <c r="T119" s="20"/>
    </row>
    <row r="120" spans="1:20" ht="20.399999999999999" x14ac:dyDescent="0.25">
      <c r="A120" s="9" t="s">
        <v>135</v>
      </c>
      <c r="B120" s="21" t="s">
        <v>206</v>
      </c>
      <c r="C120" s="9" t="s">
        <v>306</v>
      </c>
      <c r="D120" s="21" t="s">
        <v>390</v>
      </c>
      <c r="E120" s="8"/>
      <c r="F120" s="22" t="s">
        <v>325</v>
      </c>
      <c r="G120" s="23"/>
      <c r="H120" s="24">
        <v>421.05</v>
      </c>
      <c r="I120" s="16"/>
      <c r="J120" s="16"/>
      <c r="K120" s="17"/>
      <c r="L120" s="18"/>
      <c r="M120" s="17"/>
      <c r="N120" s="18"/>
      <c r="O120" s="17"/>
      <c r="P120" s="18"/>
      <c r="Q120" s="16"/>
      <c r="R120" s="19"/>
      <c r="S120" s="16"/>
      <c r="T120" s="20"/>
    </row>
    <row r="121" spans="1:20" ht="30.6" x14ac:dyDescent="0.25">
      <c r="A121" s="9" t="s">
        <v>136</v>
      </c>
      <c r="B121" s="21" t="s">
        <v>548</v>
      </c>
      <c r="C121" s="9" t="s">
        <v>547</v>
      </c>
      <c r="D121" s="21" t="s">
        <v>549</v>
      </c>
      <c r="E121" s="8" t="s">
        <v>503</v>
      </c>
      <c r="F121" s="22" t="s">
        <v>537</v>
      </c>
      <c r="G121" s="23"/>
      <c r="H121" s="24"/>
      <c r="I121" s="16" t="s">
        <v>325</v>
      </c>
      <c r="J121" s="16" t="s">
        <v>551</v>
      </c>
      <c r="K121" s="17"/>
      <c r="L121" s="18">
        <f>N121+P121</f>
        <v>5764.3</v>
      </c>
      <c r="M121" s="17"/>
      <c r="N121" s="18">
        <v>5764.3</v>
      </c>
      <c r="O121" s="17"/>
      <c r="P121" s="18"/>
      <c r="Q121" s="16"/>
      <c r="R121" s="19" t="s">
        <v>550</v>
      </c>
      <c r="S121" s="16"/>
      <c r="T121" s="27" t="s">
        <v>561</v>
      </c>
    </row>
    <row r="122" spans="1:20" ht="20.399999999999999" x14ac:dyDescent="0.25">
      <c r="A122" s="9" t="s">
        <v>137</v>
      </c>
      <c r="B122" s="21" t="s">
        <v>207</v>
      </c>
      <c r="C122" s="9" t="s">
        <v>307</v>
      </c>
      <c r="D122" s="21" t="s">
        <v>391</v>
      </c>
      <c r="E122" s="8"/>
      <c r="F122" s="22" t="s">
        <v>325</v>
      </c>
      <c r="G122" s="23"/>
      <c r="H122" s="24">
        <v>3517.86</v>
      </c>
      <c r="I122" s="16"/>
      <c r="J122" s="16"/>
      <c r="K122" s="17"/>
      <c r="L122" s="18"/>
      <c r="M122" s="17"/>
      <c r="N122" s="18"/>
      <c r="O122" s="17"/>
      <c r="P122" s="18"/>
      <c r="Q122" s="16"/>
      <c r="R122" s="19"/>
      <c r="S122" s="16"/>
      <c r="T122" s="20"/>
    </row>
    <row r="123" spans="1:20" ht="51" x14ac:dyDescent="0.25">
      <c r="A123" s="9" t="s">
        <v>138</v>
      </c>
      <c r="B123" s="21" t="s">
        <v>182</v>
      </c>
      <c r="C123" s="9" t="s">
        <v>280</v>
      </c>
      <c r="D123" s="21" t="s">
        <v>473</v>
      </c>
      <c r="E123" s="8" t="s">
        <v>503</v>
      </c>
      <c r="F123" s="22" t="s">
        <v>325</v>
      </c>
      <c r="G123" s="23"/>
      <c r="H123" s="24">
        <v>3313.71</v>
      </c>
      <c r="I123" s="16" t="s">
        <v>325</v>
      </c>
      <c r="J123" s="16" t="s">
        <v>540</v>
      </c>
      <c r="K123" s="17"/>
      <c r="L123" s="18">
        <f>N123+P123</f>
        <v>6627.42</v>
      </c>
      <c r="M123" s="17"/>
      <c r="N123" s="18">
        <v>3313.71</v>
      </c>
      <c r="O123" s="17"/>
      <c r="P123" s="18">
        <v>3313.71</v>
      </c>
      <c r="Q123" s="26" t="s">
        <v>542</v>
      </c>
      <c r="R123" s="19"/>
      <c r="S123" s="16"/>
      <c r="T123" s="20" t="s">
        <v>472</v>
      </c>
    </row>
    <row r="124" spans="1:20" ht="30.6" x14ac:dyDescent="0.25">
      <c r="A124" s="9" t="s">
        <v>139</v>
      </c>
      <c r="B124" s="21" t="s">
        <v>209</v>
      </c>
      <c r="C124" s="9" t="s">
        <v>309</v>
      </c>
      <c r="D124" s="21" t="s">
        <v>393</v>
      </c>
      <c r="E124" s="8"/>
      <c r="F124" s="22" t="s">
        <v>325</v>
      </c>
      <c r="G124" s="23"/>
      <c r="H124" s="24">
        <v>31950.959999999999</v>
      </c>
      <c r="I124" s="16"/>
      <c r="J124" s="16"/>
      <c r="K124" s="17"/>
      <c r="L124" s="18"/>
      <c r="M124" s="17"/>
      <c r="N124" s="18"/>
      <c r="O124" s="17"/>
      <c r="P124" s="18"/>
      <c r="Q124" s="16"/>
      <c r="R124" s="19"/>
      <c r="S124" s="16"/>
      <c r="T124" s="20"/>
    </row>
    <row r="125" spans="1:20" ht="51" x14ac:dyDescent="0.25">
      <c r="A125" s="9" t="s">
        <v>140</v>
      </c>
      <c r="B125" s="21" t="s">
        <v>497</v>
      </c>
      <c r="C125" s="9">
        <v>79460530595</v>
      </c>
      <c r="D125" s="21" t="s">
        <v>366</v>
      </c>
      <c r="E125" s="8"/>
      <c r="F125" s="22" t="s">
        <v>325</v>
      </c>
      <c r="G125" s="23"/>
      <c r="H125" s="24">
        <v>229.61</v>
      </c>
      <c r="I125" s="16"/>
      <c r="J125" s="16"/>
      <c r="K125" s="17"/>
      <c r="L125" s="18"/>
      <c r="M125" s="17"/>
      <c r="N125" s="18"/>
      <c r="O125" s="17"/>
      <c r="P125" s="18"/>
      <c r="Q125" s="16"/>
      <c r="R125" s="19"/>
      <c r="S125" s="16"/>
      <c r="T125" s="20" t="s">
        <v>476</v>
      </c>
    </row>
    <row r="126" spans="1:20" ht="81.599999999999994" x14ac:dyDescent="0.25">
      <c r="A126" s="9" t="s">
        <v>141</v>
      </c>
      <c r="B126" s="21" t="s">
        <v>478</v>
      </c>
      <c r="C126" s="9" t="s">
        <v>282</v>
      </c>
      <c r="D126" s="21" t="s">
        <v>479</v>
      </c>
      <c r="E126" s="8"/>
      <c r="F126" s="22" t="s">
        <v>325</v>
      </c>
      <c r="G126" s="23"/>
      <c r="H126" s="24">
        <v>168.5</v>
      </c>
      <c r="I126" s="16"/>
      <c r="J126" s="16"/>
      <c r="K126" s="17"/>
      <c r="L126" s="18"/>
      <c r="M126" s="17"/>
      <c r="N126" s="18"/>
      <c r="O126" s="17"/>
      <c r="P126" s="18"/>
      <c r="Q126" s="16"/>
      <c r="R126" s="19"/>
      <c r="S126" s="16"/>
      <c r="T126" s="20" t="s">
        <v>477</v>
      </c>
    </row>
    <row r="127" spans="1:20" ht="51" x14ac:dyDescent="0.25">
      <c r="A127" s="9" t="s">
        <v>142</v>
      </c>
      <c r="B127" s="21" t="s">
        <v>475</v>
      </c>
      <c r="C127" s="9" t="s">
        <v>281</v>
      </c>
      <c r="D127" s="21" t="s">
        <v>365</v>
      </c>
      <c r="E127" s="8"/>
      <c r="F127" s="22" t="s">
        <v>325</v>
      </c>
      <c r="G127" s="23"/>
      <c r="H127" s="24">
        <v>132.72</v>
      </c>
      <c r="I127" s="16"/>
      <c r="J127" s="16"/>
      <c r="K127" s="17"/>
      <c r="L127" s="18"/>
      <c r="M127" s="17"/>
      <c r="N127" s="18"/>
      <c r="O127" s="17"/>
      <c r="P127" s="18"/>
      <c r="Q127" s="16"/>
      <c r="R127" s="19"/>
      <c r="S127" s="16"/>
      <c r="T127" s="20" t="s">
        <v>474</v>
      </c>
    </row>
    <row r="128" spans="1:20" ht="20.399999999999999" x14ac:dyDescent="0.25">
      <c r="A128" s="9" t="s">
        <v>143</v>
      </c>
      <c r="B128" s="21" t="s">
        <v>457</v>
      </c>
      <c r="C128" s="9" t="s">
        <v>259</v>
      </c>
      <c r="D128" s="21" t="s">
        <v>496</v>
      </c>
      <c r="E128" s="8"/>
      <c r="F128" s="22" t="s">
        <v>325</v>
      </c>
      <c r="G128" s="23"/>
      <c r="H128" s="24">
        <v>45.31</v>
      </c>
      <c r="I128" s="16"/>
      <c r="J128" s="16"/>
      <c r="K128" s="17"/>
      <c r="L128" s="18"/>
      <c r="M128" s="17"/>
      <c r="N128" s="18"/>
      <c r="O128" s="17"/>
      <c r="P128" s="18"/>
      <c r="Q128" s="16"/>
      <c r="R128" s="19"/>
      <c r="S128" s="28"/>
      <c r="T128" s="20"/>
    </row>
    <row r="129" spans="5:5" x14ac:dyDescent="0.25">
      <c r="E129" s="8"/>
    </row>
    <row r="230" spans="8:21" x14ac:dyDescent="0.25">
      <c r="H230" s="6"/>
      <c r="I230" s="6"/>
      <c r="U230" s="1"/>
    </row>
    <row r="231" spans="8:21" x14ac:dyDescent="0.25">
      <c r="H231" s="6"/>
      <c r="I231" s="6"/>
      <c r="L231" s="6"/>
      <c r="M231" s="6"/>
      <c r="N231" s="6"/>
      <c r="O231" s="6"/>
      <c r="U231" s="1"/>
    </row>
    <row r="232" spans="8:21" x14ac:dyDescent="0.25">
      <c r="H232" s="6"/>
      <c r="I232" s="6"/>
      <c r="U232" s="1"/>
    </row>
    <row r="233" spans="8:21" x14ac:dyDescent="0.25">
      <c r="H233" s="6"/>
      <c r="I233" s="6"/>
      <c r="U233" s="1"/>
    </row>
    <row r="234" spans="8:21" x14ac:dyDescent="0.25">
      <c r="H234" s="6"/>
      <c r="I234" s="6"/>
      <c r="U234" s="1"/>
    </row>
    <row r="235" spans="8:21" x14ac:dyDescent="0.25">
      <c r="H235" s="6"/>
      <c r="I235" s="6"/>
      <c r="U235" s="1"/>
    </row>
    <row r="236" spans="8:21" x14ac:dyDescent="0.25">
      <c r="H236" s="6"/>
      <c r="I236" s="6"/>
      <c r="U236" s="1"/>
    </row>
    <row r="237" spans="8:21" x14ac:dyDescent="0.25">
      <c r="H237" s="6"/>
      <c r="U237" s="1"/>
    </row>
    <row r="238" spans="8:21" x14ac:dyDescent="0.25">
      <c r="U238" s="1"/>
    </row>
    <row r="239" spans="8:21" x14ac:dyDescent="0.25">
      <c r="U239" s="1"/>
    </row>
    <row r="240" spans="8:21" x14ac:dyDescent="0.25">
      <c r="U240" s="1"/>
    </row>
    <row r="241" spans="21:21" x14ac:dyDescent="0.25">
      <c r="U241" s="1"/>
    </row>
    <row r="242" spans="21:21" x14ac:dyDescent="0.25">
      <c r="U242" s="1"/>
    </row>
    <row r="243" spans="21:21" x14ac:dyDescent="0.25">
      <c r="U243" s="1"/>
    </row>
    <row r="244" spans="21:21" x14ac:dyDescent="0.25">
      <c r="U244" s="1"/>
    </row>
    <row r="245" spans="21:21" x14ac:dyDescent="0.25">
      <c r="U245" s="1"/>
    </row>
    <row r="246" spans="21:21" x14ac:dyDescent="0.25">
      <c r="U246" s="1"/>
    </row>
    <row r="247" spans="21:21" x14ac:dyDescent="0.25">
      <c r="U247" s="1"/>
    </row>
    <row r="248" spans="21:21" x14ac:dyDescent="0.25">
      <c r="U248" s="1"/>
    </row>
    <row r="249" spans="21:21" x14ac:dyDescent="0.25">
      <c r="U249" s="1"/>
    </row>
    <row r="250" spans="21:21" x14ac:dyDescent="0.25">
      <c r="U250" s="1"/>
    </row>
    <row r="251" spans="21:21" x14ac:dyDescent="0.25">
      <c r="U251" s="1"/>
    </row>
    <row r="252" spans="21:21" x14ac:dyDescent="0.25">
      <c r="U252" s="1"/>
    </row>
    <row r="253" spans="21:21" x14ac:dyDescent="0.25">
      <c r="U253" s="1"/>
    </row>
    <row r="254" spans="21:21" x14ac:dyDescent="0.25">
      <c r="U254" s="1"/>
    </row>
    <row r="255" spans="21:21" x14ac:dyDescent="0.25">
      <c r="U255" s="1"/>
    </row>
    <row r="256" spans="21:21" x14ac:dyDescent="0.25">
      <c r="U256" s="1"/>
    </row>
    <row r="257" spans="21:21" x14ac:dyDescent="0.25">
      <c r="U257" s="1"/>
    </row>
    <row r="258" spans="21:21" x14ac:dyDescent="0.25">
      <c r="U258" s="1"/>
    </row>
    <row r="259" spans="21:21" x14ac:dyDescent="0.25">
      <c r="U259" s="1"/>
    </row>
    <row r="260" spans="21:21" x14ac:dyDescent="0.25">
      <c r="U260" s="1"/>
    </row>
    <row r="261" spans="21:21" x14ac:dyDescent="0.25">
      <c r="U261" s="1"/>
    </row>
    <row r="262" spans="21:21" x14ac:dyDescent="0.25">
      <c r="U262" s="1"/>
    </row>
    <row r="263" spans="21:21" x14ac:dyDescent="0.25">
      <c r="U263" s="1"/>
    </row>
    <row r="264" spans="21:21" x14ac:dyDescent="0.25">
      <c r="U264" s="1"/>
    </row>
    <row r="265" spans="21:21" x14ac:dyDescent="0.25">
      <c r="U265" s="1"/>
    </row>
    <row r="266" spans="21:21" x14ac:dyDescent="0.25">
      <c r="U266" s="1"/>
    </row>
    <row r="267" spans="21:21" x14ac:dyDescent="0.25">
      <c r="U267" s="1"/>
    </row>
    <row r="268" spans="21:21" x14ac:dyDescent="0.25">
      <c r="U268" s="1"/>
    </row>
    <row r="269" spans="21:21" x14ac:dyDescent="0.25">
      <c r="U269" s="1"/>
    </row>
    <row r="270" spans="21:21" x14ac:dyDescent="0.25">
      <c r="U270" s="1"/>
    </row>
    <row r="271" spans="21:21" x14ac:dyDescent="0.25">
      <c r="U271" s="1"/>
    </row>
    <row r="272" spans="21:21" x14ac:dyDescent="0.25">
      <c r="U272" s="1"/>
    </row>
    <row r="273" spans="21:21" x14ac:dyDescent="0.25">
      <c r="U273" s="1"/>
    </row>
    <row r="274" spans="21:21" x14ac:dyDescent="0.25">
      <c r="U274" s="1"/>
    </row>
    <row r="275" spans="21:21" x14ac:dyDescent="0.25">
      <c r="U275" s="1"/>
    </row>
    <row r="276" spans="21:21" x14ac:dyDescent="0.25">
      <c r="U276" s="1"/>
    </row>
    <row r="277" spans="21:21" x14ac:dyDescent="0.25">
      <c r="U277" s="1"/>
    </row>
    <row r="278" spans="21:21" x14ac:dyDescent="0.25">
      <c r="U278" s="1"/>
    </row>
    <row r="279" spans="21:21" x14ac:dyDescent="0.25">
      <c r="U279" s="1"/>
    </row>
    <row r="280" spans="21:21" x14ac:dyDescent="0.25">
      <c r="U280" s="1"/>
    </row>
    <row r="281" spans="21:21" x14ac:dyDescent="0.25">
      <c r="U281" s="1"/>
    </row>
    <row r="282" spans="21:21" x14ac:dyDescent="0.25">
      <c r="U282" s="1"/>
    </row>
    <row r="283" spans="21:21" x14ac:dyDescent="0.25">
      <c r="U283" s="1"/>
    </row>
    <row r="284" spans="21:21" x14ac:dyDescent="0.25">
      <c r="U284" s="1"/>
    </row>
    <row r="285" spans="21:21" x14ac:dyDescent="0.25">
      <c r="U285" s="1"/>
    </row>
    <row r="286" spans="21:21" x14ac:dyDescent="0.25">
      <c r="U286" s="1"/>
    </row>
    <row r="287" spans="21:21" x14ac:dyDescent="0.25">
      <c r="U287" s="1"/>
    </row>
    <row r="288" spans="21:21" x14ac:dyDescent="0.25">
      <c r="U288" s="1"/>
    </row>
    <row r="289" spans="21:21" x14ac:dyDescent="0.25">
      <c r="U289" s="1"/>
    </row>
    <row r="290" spans="21:21" x14ac:dyDescent="0.25">
      <c r="U290" s="1"/>
    </row>
    <row r="291" spans="21:21" x14ac:dyDescent="0.25">
      <c r="U291" s="1"/>
    </row>
    <row r="292" spans="21:21" x14ac:dyDescent="0.25">
      <c r="U292" s="1"/>
    </row>
    <row r="293" spans="21:21" x14ac:dyDescent="0.25">
      <c r="U293" s="1"/>
    </row>
    <row r="294" spans="21:21" x14ac:dyDescent="0.25">
      <c r="U294" s="1"/>
    </row>
    <row r="295" spans="21:21" x14ac:dyDescent="0.25">
      <c r="U295" s="1"/>
    </row>
    <row r="296" spans="21:21" x14ac:dyDescent="0.25">
      <c r="U296" s="1"/>
    </row>
    <row r="297" spans="21:21" x14ac:dyDescent="0.25">
      <c r="U297" s="1"/>
    </row>
    <row r="298" spans="21:21" x14ac:dyDescent="0.25">
      <c r="U298" s="1"/>
    </row>
    <row r="299" spans="21:21" x14ac:dyDescent="0.25">
      <c r="U299" s="1"/>
    </row>
    <row r="300" spans="21:21" x14ac:dyDescent="0.25">
      <c r="U300" s="1"/>
    </row>
    <row r="301" spans="21:21" x14ac:dyDescent="0.25">
      <c r="U301" s="1"/>
    </row>
    <row r="302" spans="21:21" x14ac:dyDescent="0.25">
      <c r="U302" s="1"/>
    </row>
    <row r="303" spans="21:21" x14ac:dyDescent="0.25">
      <c r="U303" s="1"/>
    </row>
    <row r="304" spans="21:21" x14ac:dyDescent="0.25">
      <c r="U304" s="1"/>
    </row>
    <row r="305" spans="21:21" x14ac:dyDescent="0.25">
      <c r="U305" s="1"/>
    </row>
    <row r="306" spans="21:21" x14ac:dyDescent="0.25">
      <c r="U306" s="1"/>
    </row>
    <row r="307" spans="21:21" x14ac:dyDescent="0.25">
      <c r="U307" s="1"/>
    </row>
    <row r="308" spans="21:21" x14ac:dyDescent="0.25">
      <c r="U308" s="1"/>
    </row>
    <row r="309" spans="21:21" x14ac:dyDescent="0.25">
      <c r="U309" s="1"/>
    </row>
    <row r="310" spans="21:21" x14ac:dyDescent="0.25">
      <c r="U310" s="1"/>
    </row>
    <row r="311" spans="21:21" x14ac:dyDescent="0.25">
      <c r="U311" s="1"/>
    </row>
    <row r="312" spans="21:21" x14ac:dyDescent="0.25">
      <c r="U312" s="1"/>
    </row>
    <row r="313" spans="21:21" x14ac:dyDescent="0.25">
      <c r="U313" s="1"/>
    </row>
    <row r="314" spans="21:21" x14ac:dyDescent="0.25">
      <c r="U314" s="1"/>
    </row>
    <row r="315" spans="21:21" x14ac:dyDescent="0.25">
      <c r="U315" s="1"/>
    </row>
    <row r="316" spans="21:21" x14ac:dyDescent="0.25">
      <c r="U316" s="1"/>
    </row>
    <row r="317" spans="21:21" x14ac:dyDescent="0.25">
      <c r="U317" s="1"/>
    </row>
    <row r="318" spans="21:21" x14ac:dyDescent="0.25">
      <c r="U318" s="1"/>
    </row>
    <row r="319" spans="21:21" x14ac:dyDescent="0.25">
      <c r="U319" s="1"/>
    </row>
    <row r="320" spans="21:21" x14ac:dyDescent="0.25">
      <c r="U320" s="1"/>
    </row>
    <row r="321" spans="21:21" x14ac:dyDescent="0.25">
      <c r="U321" s="1"/>
    </row>
    <row r="322" spans="21:21" x14ac:dyDescent="0.25">
      <c r="U322" s="1"/>
    </row>
    <row r="323" spans="21:21" x14ac:dyDescent="0.25">
      <c r="U323" s="1"/>
    </row>
    <row r="324" spans="21:21" x14ac:dyDescent="0.25">
      <c r="U324" s="1"/>
    </row>
    <row r="325" spans="21:21" x14ac:dyDescent="0.25">
      <c r="U325" s="1"/>
    </row>
    <row r="326" spans="21:21" x14ac:dyDescent="0.25">
      <c r="U326" s="1"/>
    </row>
    <row r="327" spans="21:21" x14ac:dyDescent="0.25">
      <c r="U327" s="1"/>
    </row>
    <row r="328" spans="21:21" x14ac:dyDescent="0.25">
      <c r="U328" s="1"/>
    </row>
    <row r="329" spans="21:21" x14ac:dyDescent="0.25">
      <c r="U329" s="1"/>
    </row>
    <row r="330" spans="21:21" x14ac:dyDescent="0.25">
      <c r="U330" s="1"/>
    </row>
    <row r="331" spans="21:21" x14ac:dyDescent="0.25">
      <c r="U331" s="1"/>
    </row>
    <row r="332" spans="21:21" x14ac:dyDescent="0.25">
      <c r="U332" s="1"/>
    </row>
    <row r="333" spans="21:21" x14ac:dyDescent="0.25">
      <c r="U333" s="1"/>
    </row>
    <row r="334" spans="21:21" x14ac:dyDescent="0.25">
      <c r="U334" s="1"/>
    </row>
    <row r="335" spans="21:21" x14ac:dyDescent="0.25">
      <c r="U335" s="1"/>
    </row>
    <row r="336" spans="21:21" x14ac:dyDescent="0.25">
      <c r="U336" s="1"/>
    </row>
    <row r="337" spans="21:21" x14ac:dyDescent="0.25">
      <c r="U337" s="1"/>
    </row>
    <row r="338" spans="21:21" x14ac:dyDescent="0.25">
      <c r="U338" s="1"/>
    </row>
    <row r="339" spans="21:21" x14ac:dyDescent="0.25">
      <c r="U339" s="1"/>
    </row>
    <row r="340" spans="21:21" x14ac:dyDescent="0.25">
      <c r="U340" s="1"/>
    </row>
    <row r="341" spans="21:21" x14ac:dyDescent="0.25">
      <c r="U341" s="1"/>
    </row>
    <row r="342" spans="21:21" x14ac:dyDescent="0.25">
      <c r="U342" s="1"/>
    </row>
    <row r="343" spans="21:21" x14ac:dyDescent="0.25">
      <c r="U343" s="1"/>
    </row>
    <row r="344" spans="21:21" x14ac:dyDescent="0.25">
      <c r="U344" s="1"/>
    </row>
    <row r="345" spans="21:21" x14ac:dyDescent="0.25">
      <c r="U345" s="1"/>
    </row>
    <row r="346" spans="21:21" x14ac:dyDescent="0.25">
      <c r="U346" s="1"/>
    </row>
    <row r="347" spans="21:21" x14ac:dyDescent="0.25">
      <c r="U347" s="1"/>
    </row>
    <row r="348" spans="21:21" x14ac:dyDescent="0.25">
      <c r="U348" s="1"/>
    </row>
    <row r="349" spans="21:21" x14ac:dyDescent="0.25">
      <c r="U349" s="1"/>
    </row>
    <row r="350" spans="21:21" x14ac:dyDescent="0.25">
      <c r="U350" s="1"/>
    </row>
    <row r="351" spans="21:21" x14ac:dyDescent="0.25">
      <c r="U351" s="1"/>
    </row>
    <row r="352" spans="21:21" x14ac:dyDescent="0.25">
      <c r="U352" s="1"/>
    </row>
    <row r="353" spans="21:21" x14ac:dyDescent="0.25">
      <c r="U353" s="1"/>
    </row>
    <row r="354" spans="21:21" x14ac:dyDescent="0.25">
      <c r="U354" s="1"/>
    </row>
    <row r="355" spans="21:21" x14ac:dyDescent="0.25">
      <c r="U355" s="1"/>
    </row>
    <row r="356" spans="21:21" x14ac:dyDescent="0.25">
      <c r="U356" s="1"/>
    </row>
    <row r="357" spans="21:21" x14ac:dyDescent="0.25">
      <c r="U357" s="1"/>
    </row>
    <row r="358" spans="21:21" x14ac:dyDescent="0.25">
      <c r="U358" s="1"/>
    </row>
    <row r="359" spans="21:21" x14ac:dyDescent="0.25">
      <c r="U359" s="1"/>
    </row>
    <row r="360" spans="21:21" x14ac:dyDescent="0.25">
      <c r="U360" s="1"/>
    </row>
    <row r="361" spans="21:21" x14ac:dyDescent="0.25">
      <c r="U361" s="1"/>
    </row>
    <row r="362" spans="21:21" x14ac:dyDescent="0.25">
      <c r="U362" s="1"/>
    </row>
    <row r="363" spans="21:21" x14ac:dyDescent="0.25">
      <c r="U363" s="1"/>
    </row>
    <row r="364" spans="21:21" x14ac:dyDescent="0.25">
      <c r="U364" s="1"/>
    </row>
    <row r="365" spans="21:21" x14ac:dyDescent="0.25">
      <c r="U365" s="1"/>
    </row>
    <row r="366" spans="21:21" x14ac:dyDescent="0.25">
      <c r="U366" s="1"/>
    </row>
    <row r="367" spans="21:21" x14ac:dyDescent="0.25">
      <c r="U367" s="1"/>
    </row>
    <row r="368" spans="21:21" x14ac:dyDescent="0.25">
      <c r="U368" s="1"/>
    </row>
    <row r="369" spans="21:21" x14ac:dyDescent="0.25">
      <c r="U369" s="1"/>
    </row>
    <row r="370" spans="21:21" x14ac:dyDescent="0.25">
      <c r="U370" s="1"/>
    </row>
    <row r="371" spans="21:21" x14ac:dyDescent="0.25">
      <c r="U371" s="1"/>
    </row>
    <row r="372" spans="21:21" x14ac:dyDescent="0.25">
      <c r="U372" s="1"/>
    </row>
    <row r="373" spans="21:21" x14ac:dyDescent="0.25">
      <c r="U373" s="1"/>
    </row>
    <row r="374" spans="21:21" x14ac:dyDescent="0.25">
      <c r="U374" s="1"/>
    </row>
    <row r="375" spans="21:21" x14ac:dyDescent="0.25">
      <c r="U375" s="1"/>
    </row>
    <row r="376" spans="21:21" x14ac:dyDescent="0.25">
      <c r="U376" s="1"/>
    </row>
    <row r="377" spans="21:21" x14ac:dyDescent="0.25">
      <c r="U377" s="1"/>
    </row>
    <row r="378" spans="21:21" x14ac:dyDescent="0.25">
      <c r="U378" s="1"/>
    </row>
    <row r="379" spans="21:21" x14ac:dyDescent="0.25">
      <c r="U379" s="1"/>
    </row>
    <row r="380" spans="21:21" x14ac:dyDescent="0.25">
      <c r="U380" s="1"/>
    </row>
    <row r="381" spans="21:21" x14ac:dyDescent="0.25">
      <c r="U381" s="1"/>
    </row>
    <row r="382" spans="21:21" x14ac:dyDescent="0.25">
      <c r="U382" s="1"/>
    </row>
    <row r="383" spans="21:21" x14ac:dyDescent="0.25">
      <c r="U383" s="1"/>
    </row>
    <row r="384" spans="21:21" x14ac:dyDescent="0.25">
      <c r="U384" s="1"/>
    </row>
    <row r="385" spans="21:21" x14ac:dyDescent="0.25">
      <c r="U385" s="1"/>
    </row>
    <row r="386" spans="21:21" x14ac:dyDescent="0.25">
      <c r="U386" s="1"/>
    </row>
    <row r="387" spans="21:21" x14ac:dyDescent="0.25">
      <c r="U387" s="1"/>
    </row>
    <row r="388" spans="21:21" x14ac:dyDescent="0.25">
      <c r="U388" s="1"/>
    </row>
    <row r="389" spans="21:21" x14ac:dyDescent="0.25">
      <c r="U389" s="1"/>
    </row>
    <row r="390" spans="21:21" x14ac:dyDescent="0.25">
      <c r="U390" s="1"/>
    </row>
    <row r="391" spans="21:21" x14ac:dyDescent="0.25">
      <c r="U391" s="1"/>
    </row>
    <row r="392" spans="21:21" x14ac:dyDescent="0.25">
      <c r="U392" s="1"/>
    </row>
    <row r="393" spans="21:21" x14ac:dyDescent="0.25">
      <c r="U393" s="1"/>
    </row>
    <row r="394" spans="21:21" x14ac:dyDescent="0.25">
      <c r="U394" s="1"/>
    </row>
    <row r="395" spans="21:21" x14ac:dyDescent="0.25">
      <c r="U395" s="1"/>
    </row>
    <row r="396" spans="21:21" x14ac:dyDescent="0.25">
      <c r="U396" s="1"/>
    </row>
    <row r="397" spans="21:21" x14ac:dyDescent="0.25">
      <c r="U397" s="1"/>
    </row>
    <row r="398" spans="21:21" x14ac:dyDescent="0.25">
      <c r="U398" s="1"/>
    </row>
    <row r="399" spans="21:21" x14ac:dyDescent="0.25">
      <c r="U399" s="1"/>
    </row>
    <row r="400" spans="21:21" x14ac:dyDescent="0.25">
      <c r="U400" s="1"/>
    </row>
    <row r="401" spans="21:21" x14ac:dyDescent="0.25">
      <c r="U401" s="1"/>
    </row>
    <row r="402" spans="21:21" x14ac:dyDescent="0.25">
      <c r="U402" s="1"/>
    </row>
    <row r="403" spans="21:21" x14ac:dyDescent="0.25">
      <c r="U403" s="1"/>
    </row>
    <row r="404" spans="21:21" x14ac:dyDescent="0.25">
      <c r="U404" s="1"/>
    </row>
    <row r="405" spans="21:21" x14ac:dyDescent="0.25">
      <c r="U405" s="1"/>
    </row>
    <row r="406" spans="21:21" x14ac:dyDescent="0.25">
      <c r="U406" s="1"/>
    </row>
    <row r="407" spans="21:21" x14ac:dyDescent="0.25">
      <c r="U407" s="1"/>
    </row>
    <row r="408" spans="21:21" x14ac:dyDescent="0.25">
      <c r="U408" s="1"/>
    </row>
    <row r="409" spans="21:21" x14ac:dyDescent="0.25">
      <c r="U409" s="1"/>
    </row>
    <row r="410" spans="21:21" x14ac:dyDescent="0.25">
      <c r="U410" s="1"/>
    </row>
    <row r="411" spans="21:21" x14ac:dyDescent="0.25">
      <c r="U411" s="1"/>
    </row>
    <row r="412" spans="21:21" x14ac:dyDescent="0.25">
      <c r="U412" s="1"/>
    </row>
    <row r="413" spans="21:21" x14ac:dyDescent="0.25">
      <c r="U413" s="1"/>
    </row>
    <row r="414" spans="21:21" x14ac:dyDescent="0.25">
      <c r="U414" s="1"/>
    </row>
    <row r="415" spans="21:21" x14ac:dyDescent="0.25">
      <c r="U415" s="1"/>
    </row>
    <row r="416" spans="21:21" x14ac:dyDescent="0.25">
      <c r="U416" s="1"/>
    </row>
    <row r="417" spans="21:21" x14ac:dyDescent="0.25">
      <c r="U417" s="1"/>
    </row>
    <row r="418" spans="21:21" x14ac:dyDescent="0.25">
      <c r="U418" s="1"/>
    </row>
    <row r="419" spans="21:21" x14ac:dyDescent="0.25">
      <c r="U419" s="1"/>
    </row>
    <row r="420" spans="21:21" x14ac:dyDescent="0.25">
      <c r="U420" s="1"/>
    </row>
    <row r="421" spans="21:21" x14ac:dyDescent="0.25">
      <c r="U421" s="1"/>
    </row>
    <row r="422" spans="21:21" x14ac:dyDescent="0.25">
      <c r="U422" s="1"/>
    </row>
    <row r="423" spans="21:21" x14ac:dyDescent="0.25">
      <c r="U423" s="1"/>
    </row>
    <row r="424" spans="21:21" x14ac:dyDescent="0.25">
      <c r="U424" s="1"/>
    </row>
    <row r="425" spans="21:21" x14ac:dyDescent="0.25">
      <c r="U425" s="1"/>
    </row>
    <row r="426" spans="21:21" x14ac:dyDescent="0.25">
      <c r="U426" s="1"/>
    </row>
    <row r="427" spans="21:21" x14ac:dyDescent="0.25">
      <c r="U427" s="1"/>
    </row>
    <row r="428" spans="21:21" x14ac:dyDescent="0.25">
      <c r="U428" s="1"/>
    </row>
    <row r="429" spans="21:21" x14ac:dyDescent="0.25">
      <c r="U429" s="1"/>
    </row>
    <row r="430" spans="21:21" x14ac:dyDescent="0.25">
      <c r="U430" s="1"/>
    </row>
    <row r="431" spans="21:21" x14ac:dyDescent="0.25">
      <c r="U431" s="1"/>
    </row>
    <row r="432" spans="21:21" x14ac:dyDescent="0.25">
      <c r="U432" s="1"/>
    </row>
    <row r="433" spans="21:21" x14ac:dyDescent="0.25">
      <c r="U433" s="1"/>
    </row>
    <row r="434" spans="21:21" x14ac:dyDescent="0.25">
      <c r="U434" s="1"/>
    </row>
    <row r="435" spans="21:21" x14ac:dyDescent="0.25">
      <c r="U435" s="1"/>
    </row>
    <row r="436" spans="21:21" x14ac:dyDescent="0.25">
      <c r="U436" s="1"/>
    </row>
    <row r="437" spans="21:21" x14ac:dyDescent="0.25">
      <c r="U437" s="1"/>
    </row>
    <row r="438" spans="21:21" x14ac:dyDescent="0.25">
      <c r="U438" s="1"/>
    </row>
    <row r="439" spans="21:21" x14ac:dyDescent="0.25">
      <c r="U439" s="1"/>
    </row>
    <row r="440" spans="21:21" x14ac:dyDescent="0.25">
      <c r="U440" s="1"/>
    </row>
    <row r="441" spans="21:21" x14ac:dyDescent="0.25">
      <c r="U441" s="1"/>
    </row>
    <row r="442" spans="21:21" x14ac:dyDescent="0.25">
      <c r="U442" s="1"/>
    </row>
    <row r="443" spans="21:21" x14ac:dyDescent="0.25">
      <c r="U443" s="1"/>
    </row>
  </sheetData>
  <autoFilter ref="A12:T128" xr:uid="{00000000-0009-0000-0000-000000000000}"/>
  <sortState xmlns:xlrd2="http://schemas.microsoft.com/office/spreadsheetml/2017/richdata2" ref="B13:T125">
    <sortCondition ref="B13:B125"/>
  </sortState>
  <mergeCells count="65">
    <mergeCell ref="T109:T110"/>
    <mergeCell ref="I109:I110"/>
    <mergeCell ref="L59:L60"/>
    <mergeCell ref="T72:T73"/>
    <mergeCell ref="T105:T106"/>
    <mergeCell ref="I105:I106"/>
    <mergeCell ref="K109:K110"/>
    <mergeCell ref="H105:H106"/>
    <mergeCell ref="A105:A106"/>
    <mergeCell ref="B105:B106"/>
    <mergeCell ref="C105:C106"/>
    <mergeCell ref="D105:D106"/>
    <mergeCell ref="F105:F106"/>
    <mergeCell ref="G105:G106"/>
    <mergeCell ref="G61:G62"/>
    <mergeCell ref="H61:H62"/>
    <mergeCell ref="I61:I62"/>
    <mergeCell ref="J61:J62"/>
    <mergeCell ref="A61:A62"/>
    <mergeCell ref="B61:B62"/>
    <mergeCell ref="C61:C62"/>
    <mergeCell ref="D61:D62"/>
    <mergeCell ref="F61:F62"/>
    <mergeCell ref="A10:C10"/>
    <mergeCell ref="D10:T10"/>
    <mergeCell ref="A7:C7"/>
    <mergeCell ref="A4:C4"/>
    <mergeCell ref="D4:T4"/>
    <mergeCell ref="A5:C5"/>
    <mergeCell ref="D5:T5"/>
    <mergeCell ref="A6:C6"/>
    <mergeCell ref="D6:T6"/>
    <mergeCell ref="D7:T7"/>
    <mergeCell ref="A8:C8"/>
    <mergeCell ref="D8:T8"/>
    <mergeCell ref="A9:C9"/>
    <mergeCell ref="D9:T9"/>
    <mergeCell ref="A1:C1"/>
    <mergeCell ref="D1:T1"/>
    <mergeCell ref="A2:C2"/>
    <mergeCell ref="D2:T2"/>
    <mergeCell ref="A3:C3"/>
    <mergeCell ref="D3:T3"/>
    <mergeCell ref="A72:A73"/>
    <mergeCell ref="B72:B73"/>
    <mergeCell ref="C72:C73"/>
    <mergeCell ref="D72:D73"/>
    <mergeCell ref="J72:J73"/>
    <mergeCell ref="I72:I73"/>
    <mergeCell ref="A109:A110"/>
    <mergeCell ref="B109:B110"/>
    <mergeCell ref="C109:C110"/>
    <mergeCell ref="D109:D110"/>
    <mergeCell ref="J109:J110"/>
    <mergeCell ref="A59:A60"/>
    <mergeCell ref="B59:B60"/>
    <mergeCell ref="C59:C60"/>
    <mergeCell ref="D59:D60"/>
    <mergeCell ref="E59:E60"/>
    <mergeCell ref="F59:F60"/>
    <mergeCell ref="G59:G60"/>
    <mergeCell ref="I59:I60"/>
    <mergeCell ref="K59:K60"/>
    <mergeCell ref="J59:J60"/>
    <mergeCell ref="H59:H60"/>
  </mergeCells>
  <phoneticPr fontId="6" type="noConversion"/>
  <pageMargins left="0.11811023622047245" right="0.11811023622047245" top="0.78740157480314965" bottom="0.19685039370078741" header="0.19685039370078741" footer="0.19685039370078741"/>
  <pageSetup scale="58" orientation="landscape" r:id="rId1"/>
  <headerFooter alignWithMargins="0"/>
  <rowBreaks count="4" manualBreakCount="4">
    <brk id="60" max="19" man="1"/>
    <brk id="68" max="19" man="1"/>
    <brk id="81" max="19" man="1"/>
    <brk id="108" max="19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Prijave tražbina</vt:lpstr>
      <vt:lpstr>'Prijave tražbina'!Print_Area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2024-01-18T12:16:00Z</cp:lastPrinted>
  <dcterms:created xsi:type="dcterms:W3CDTF">2022-12-27T12:06:54Z</dcterms:created>
  <dcterms:modified xsi:type="dcterms:W3CDTF">2024-01-18T12:34:19Z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