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3.43 - PLAVI BARKUN d.o.o. Pula (St 504-2023)\Prijava tražbine vjerovnika sa tablicom\"/>
    </mc:Choice>
  </mc:AlternateContent>
  <xr:revisionPtr revIDLastSave="0" documentId="13_ncr:1_{47B9353B-CBFE-4EE4-BEAF-91FF07C75DC1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definedNames>
    <definedName name="_xlnm._FilterDatabase" localSheetId="0" hidden="1">'Prijave tražbina'!$A$12:$T$12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9" i="1" l="1"/>
  <c r="L19" i="1"/>
  <c r="L37" i="1"/>
  <c r="K37" i="1"/>
  <c r="L38" i="1"/>
  <c r="K38" i="1"/>
  <c r="L48" i="1" l="1"/>
  <c r="K48" i="1"/>
  <c r="L23" i="1" l="1"/>
  <c r="L18" i="1"/>
  <c r="N18" i="1"/>
  <c r="K49" i="1"/>
  <c r="L49" i="1"/>
  <c r="L34" i="1"/>
  <c r="K34" i="1"/>
  <c r="N32" i="1"/>
  <c r="L32" i="1" s="1"/>
  <c r="L17" i="1"/>
  <c r="K17" i="1"/>
  <c r="M46" i="1"/>
  <c r="K46" i="1" s="1"/>
  <c r="N46" i="1"/>
  <c r="L46" i="1" s="1"/>
  <c r="N30" i="1"/>
  <c r="L30" i="1" s="1"/>
  <c r="N45" i="1"/>
  <c r="L45" i="1" s="1"/>
  <c r="L31" i="1"/>
  <c r="N28" i="1"/>
  <c r="L28" i="1" s="1"/>
  <c r="N29" i="1"/>
  <c r="L29" i="1" s="1"/>
  <c r="L44" i="1" l="1"/>
  <c r="N14" i="1" l="1"/>
  <c r="L14" i="1" s="1"/>
</calcChain>
</file>

<file path=xl/sharedStrings.xml><?xml version="1.0" encoding="utf-8"?>
<sst xmlns="http://schemas.openxmlformats.org/spreadsheetml/2006/main" count="257" uniqueCount="169">
  <si>
    <t>NAZIV TABLICE</t>
  </si>
  <si>
    <t>Tablica prijavljenih tražbina u predstečajnom postupku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</si>
  <si>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</si>
  <si>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</si>
  <si>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</si>
  <si>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</si>
  <si>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</si>
  <si>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</si>
  <si>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</si>
  <si>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</si>
  <si>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</si>
  <si>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</si>
  <si>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</si>
  <si>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</si>
  <si>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</si>
  <si>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</si>
  <si>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</si>
  <si>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</si>
  <si>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</si>
  <si>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</si>
  <si>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</si>
  <si>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</si>
  <si>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</si>
  <si>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</si>
  <si>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</si>
  <si>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</si>
  <si>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</si>
  <si>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</si>
  <si>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</si>
  <si>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</si>
  <si>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</si>
  <si>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</si>
  <si>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PLAVI BARKUN d.o.o. Pula</t>
  </si>
  <si>
    <t>Krležina ulica - Via Miroslav Krleža 15, 52100 Pula</t>
  </si>
  <si>
    <t>Trgovački sud u Pazinu</t>
  </si>
  <si>
    <t>St-504/2023</t>
  </si>
  <si>
    <t>ADRIATIC OSIGURANJE d.d.</t>
  </si>
  <si>
    <t>Listopadska ulica 2, 10000 Zagreb</t>
  </si>
  <si>
    <t>ALCA ZAGREB d.o.o.</t>
  </si>
  <si>
    <t>Koledovčina 2, 10000 Zagreb</t>
  </si>
  <si>
    <t>BAR LOGISTIC d.o.o.</t>
  </si>
  <si>
    <t>Dukićeva ulica - Via Ante Dukić 27, 52100 Pula </t>
  </si>
  <si>
    <t>Božac Elvino</t>
  </si>
  <si>
    <t>Monte Lesso 14</t>
  </si>
  <si>
    <t>CONIS d. o. o.</t>
  </si>
  <si>
    <t>Rizzijeva ulica - Via Lodovico Rizzi 34, 52100 Pula</t>
  </si>
  <si>
    <t>CROATIA osiguranje d.d.</t>
  </si>
  <si>
    <t>Ulica Vatroslava Jagića 33, 10000 Zagreb</t>
  </si>
  <si>
    <t>D.E.M. d.o.o.</t>
  </si>
  <si>
    <t>Voltićeva ulica - Via Giuseppe Voltiggi 8, 52100 Pula</t>
  </si>
  <si>
    <t>ELEKTRIKA PRUDENS d.o.o.</t>
  </si>
  <si>
    <t>Greblova 1, 52100 Pula</t>
  </si>
  <si>
    <t>FABRIKA BIRE j.d.o.o.</t>
  </si>
  <si>
    <t>Trgovačka ulica - Via Merceria 46, 52100 Vodnjan</t>
  </si>
  <si>
    <t>FORNAŽAR j.d.o.o.</t>
  </si>
  <si>
    <t>Kavrerski put - Strada Cavrer 39, 52100 Pula</t>
  </si>
  <si>
    <t>GENERALI OSIGURANJE d.d.</t>
  </si>
  <si>
    <t>Slavonska avenija 1/B, 10000 Zagreb </t>
  </si>
  <si>
    <t>GIR, d. o. o.</t>
  </si>
  <si>
    <t>Paladini 14, 52420 Buzet </t>
  </si>
  <si>
    <t>GRAD PULA - POLA</t>
  </si>
  <si>
    <t> Forum - Forum 1, 52100 Pula</t>
  </si>
  <si>
    <t>Krležina 17, 52100 Pula</t>
  </si>
  <si>
    <t>HEP ELEKTRA d.o.o.</t>
  </si>
  <si>
    <t>Ulica grada Vukovara 37, 10000 Zagreb</t>
  </si>
  <si>
    <t>HRVATSKA AGENCIJA ZA MALO GOSPODARSTVO, INOVACIJE I INVESTICIJE </t>
  </si>
  <si>
    <t>Ksaver 208, 10000 Zagreb</t>
  </si>
  <si>
    <t>Hrvatska radiotelevizija</t>
  </si>
  <si>
    <t>Prisavlje 3, 10000 Zagreb </t>
  </si>
  <si>
    <t>Hrvatski Telekom d.d.</t>
  </si>
  <si>
    <t>Radnička cesta 21, 10000 Zagreb </t>
  </si>
  <si>
    <t>HRVATSKO DRUŠTVO SKLADATELJA</t>
  </si>
  <si>
    <t>Berislavićeva 9, 10000 Zagreb </t>
  </si>
  <si>
    <t>JAY j.d.o.o.</t>
  </si>
  <si>
    <t>Krležina ulica - Via Miroslav Krleža 39, 52100 Pula </t>
  </si>
  <si>
    <t>Jeromelina ulica - Via Viktor Jeromela 34, 52100 Pula </t>
  </si>
  <si>
    <t>23849642936</t>
  </si>
  <si>
    <t>Šišan, Montiron 41A, 52100 Pula</t>
  </si>
  <si>
    <t>MAGO d. o. o.</t>
  </si>
  <si>
    <t>Kamik 18/b, 52100 Banjole</t>
  </si>
  <si>
    <t>MODING JUNIOR d.o.o.</t>
  </si>
  <si>
    <t>Ulica Valica - Via della Valle 7, 52100 Pula</t>
  </si>
  <si>
    <t>NASTAVNI ZAVOD ZA JAVNO ZDRAVSTVO ISTARSKE ŽUPANIJE-ISTITUTO FORMATIVO DI SANITÀ PUBBLICA DELLA REGIONE ISTRIANA</t>
  </si>
  <si>
    <t>Nazorova ulica - Via Vladimir Nazor 23, 52100 Pula </t>
  </si>
  <si>
    <t>PORSCHE LEASING d.o.o.</t>
  </si>
  <si>
    <t>Ulica Velimira Škorpika 21, 10000 Zagreb</t>
  </si>
  <si>
    <t xml:space="preserve">PRAGRANDE d.o.o. </t>
  </si>
  <si>
    <t> Trg I. istarske brigade - Piazza della I brigata istriana 14, 52100 Pula </t>
  </si>
  <si>
    <t>PULA HERCULANEA d. o. o.</t>
  </si>
  <si>
    <t> Trg I. istarske brigade - Piazza della I brigata istriana 14, 52100 Pula</t>
  </si>
  <si>
    <t>Raiffeisenbank Austria d.d.</t>
  </si>
  <si>
    <t>Magazinska cesta 69, 10000 Zagreb</t>
  </si>
  <si>
    <t xml:space="preserve">Katančićeva 5, 10000, Zagreb
</t>
  </si>
  <si>
    <t>ROTO DINAMIC d.o.o. </t>
  </si>
  <si>
    <t>ULICA GRADA WIRGESA 14, 10430 Samobor</t>
  </si>
  <si>
    <t>SOLE E LUNA j.d.o.o.</t>
  </si>
  <si>
    <t>TRGOTRENTA d. o. o.</t>
  </si>
  <si>
    <t>Osječka 47, 51000 Rijeka </t>
  </si>
  <si>
    <t>VAGA d. o. o.</t>
  </si>
  <si>
    <t>Medulinska cesta - Via Medolino 26, 52100 Pula </t>
  </si>
  <si>
    <t>FERENCI 48, 52447 FERENCI</t>
  </si>
  <si>
    <t>VODOVOD PULA d.o.o.</t>
  </si>
  <si>
    <t>Radićeva ulica - Via Stjepan Radić 9, 52100 Pula</t>
  </si>
  <si>
    <t>ZIGANTE TARTUFI d.o.o.</t>
  </si>
  <si>
    <t>Plovanija,Portoroška 15, 52460 Buje - Buie </t>
  </si>
  <si>
    <t>DA</t>
  </si>
  <si>
    <t>06821642752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</si>
  <si>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pogrešan OIB vjerovnika (6821642752)</t>
    </r>
  </si>
  <si>
    <t>08080982531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</si>
  <si>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pogrešan OIB vjerovnika (8080982531)</t>
    </r>
  </si>
  <si>
    <t xml:space="preserve">Ladavac Helen 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</si>
  <si>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pogrešan naziv vjerovnika (</t>
    </r>
    <r>
      <rPr>
        <b/>
        <sz val="8"/>
        <rFont val="Arial"/>
        <family val="2"/>
        <charset val="238"/>
      </rPr>
      <t>Helena</t>
    </r>
    <r>
      <rPr>
        <sz val="8"/>
        <rFont val="Arial"/>
        <family val="2"/>
        <charset val="238"/>
      </rPr>
      <t xml:space="preserve"> Ladavac)</t>
    </r>
  </si>
  <si>
    <t>KOVJANIĆ d.o.o.</t>
  </si>
  <si>
    <t xml:space="preserve">Koca Kristijan </t>
  </si>
  <si>
    <t>01799801532</t>
  </si>
  <si>
    <t xml:space="preserve">PULJSKA CESTA 15, 52216 GALIŽANA 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</si>
  <si>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nije naveo adresu vjerovnika</t>
    </r>
  </si>
  <si>
    <t xml:space="preserve">Jelenković Luka </t>
  </si>
  <si>
    <t>22986101095</t>
  </si>
  <si>
    <t>05117157608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</si>
  <si>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pogrešan OIB vjerovnika (5117157608)</t>
    </r>
  </si>
  <si>
    <t>Republika Hrvatska, Ministarstvo financija</t>
  </si>
  <si>
    <t>DEKLIĆ DINO, VINA DEKLIĆ OPG</t>
  </si>
  <si>
    <t>22.01.2024.</t>
  </si>
  <si>
    <t>Redovna tražbina</t>
  </si>
  <si>
    <t>22.12.2023.</t>
  </si>
  <si>
    <t>Ugovor</t>
  </si>
  <si>
    <t>03.01.2024.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</si>
  <si>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u prijavi tražbine iskazao krivi iznos dospjele tražbine. Iskazana glavnica i kamata daju iznos dospjele tražbine u iznosu od 6.695,00 EUR.</t>
    </r>
  </si>
  <si>
    <t>02.01.2024.</t>
  </si>
  <si>
    <t>Ugovo o zajmu broj 78/17884</t>
  </si>
  <si>
    <t>DA
79.633,69 EUR / 600.000,00 kn</t>
  </si>
  <si>
    <t>04.01.2024.</t>
  </si>
  <si>
    <t>Vjerodostojna isprava - izvod iz poslovnih knjiga br.naloga: 82001186 od 29.12.2023. (za ugovorni račun broj:2300127293)</t>
  </si>
  <si>
    <t>DA
30.000,00 EUR</t>
  </si>
  <si>
    <t>Ugovor o kreditu broj 22030020108 od 20.12.2022. na iznos 30.000,00 EUR u kunskoj protuvrijednosti po srednjem tečaju RBA d.d. Na dan korištenja (partija 118-55-966867)</t>
  </si>
  <si>
    <t>Redovni računi</t>
  </si>
  <si>
    <t>DA
250.000,00 kn</t>
  </si>
  <si>
    <t>Izlučno pravo</t>
  </si>
  <si>
    <t>Ugovor o financijskom leasingu broj 158120, 137556, 134687</t>
  </si>
  <si>
    <t>VOLKSWAGEN T-CROSS 1.0 TSI Style/Benzin/1.0l/81kW/110 KS/Man.mj.6.st.pr/5-Vrata, broj šasije WVGZZZC1ZPY007522
VOLKSWAGEN move up, 1.0, broj šasije WVWZZZAAZJD189520
VOLKSWAGEN move up, 1.0, broj šasije WVWZZZAAZHD014955</t>
  </si>
  <si>
    <t>08.01.2024.</t>
  </si>
  <si>
    <t>Porezni dug</t>
  </si>
  <si>
    <t>DA
8.168,91 EUR / 61.548,63 kn</t>
  </si>
  <si>
    <t>09.01.2024.</t>
  </si>
  <si>
    <t>10.01.2024.</t>
  </si>
  <si>
    <t>TERRA REX d.o.o.</t>
  </si>
  <si>
    <t>15123395675</t>
  </si>
  <si>
    <t xml:space="preserve">Trg Stare škole - Piazza Scuola vecchia 2, 52100 Fažana </t>
  </si>
  <si>
    <t>NE</t>
  </si>
  <si>
    <t>11.01.2024.</t>
  </si>
  <si>
    <t>Ugovor o pozajmici</t>
  </si>
  <si>
    <t>Pravomoćno i ovršno Rješenje o ovrsi Općinskog suda u Puli/Javni bilježnik Željko Valenta posl.br. Ovrv-3041/2023, UPP/OS-Ovrv-276/2023</t>
  </si>
  <si>
    <t>DA
458,84 EUR</t>
  </si>
  <si>
    <t>Financijska agencija</t>
  </si>
  <si>
    <t>85821130368</t>
  </si>
  <si>
    <t xml:space="preserve">Ulica grada Vukovara 70, 10000 Zagreb </t>
  </si>
  <si>
    <t>12.01.2024.</t>
  </si>
  <si>
    <t>Provedba osnova za plaćanje-prisilna naplata</t>
  </si>
  <si>
    <t>16.01.2024.</t>
  </si>
  <si>
    <t>17.01.2024.</t>
  </si>
  <si>
    <t>Ugovor o zakupu</t>
  </si>
  <si>
    <t>Ulica Sisplac - Via Sisplaz 15, 52100 Pula </t>
  </si>
  <si>
    <t>Zakon o autorskom pravu i srodnim pravima čl.156.st.1. i čl.160., naknada za javno korištenje autorskih glazbenih djela, snimljenih izvedaba umjetnika izvođača i snimaka sadržanih na fonogramima i Pravilnici o naknadi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</si>
  <si>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u prijavi nije naveo ukupan zbroj dospjele tražbine (12.584,31 EUR)</t>
    </r>
  </si>
  <si>
    <t>034-011/24-10/9</t>
  </si>
  <si>
    <t>18.01.2024.</t>
  </si>
  <si>
    <t>4.077,00 EUR po neplaćenim računima iz 2023.</t>
  </si>
  <si>
    <t>118-08-4012-24-21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</si>
</sst>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6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164" fontId="4" fillId="0" borderId="3" xfId="0" applyNumberFormat="1" applyFont="1" applyFill="1" applyBorder="1" applyAlignment="1">
      <alignment horizontal="right" vertical="center" wrapText="1"/>
    </xf>
    <xf numFmtId="165" fontId="4" fillId="0" borderId="3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5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4" fontId="4" fillId="0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right" vertical="center" wrapText="1"/>
    </xf>
    <xf numFmtId="165" fontId="4" fillId="0" borderId="4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right" vertical="center" wrapText="1"/>
    </xf>
    <xf numFmtId="165" fontId="4" fillId="0" borderId="3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3"/>
  <sheetViews>
    <sheetView tabSelected="1" zoomScaleNormal="100" workbookViewId="0">
      <selection activeCell="G17" sqref="G17"/>
    </sheetView>
  </sheetViews>
  <sheetFormatPr defaultRowHeight="13.2" x14ac:dyDescent="0.25"/>
  <cols>
    <col min="1" max="1" width="6.44140625" style="1" customWidth="1"/>
    <col min="2" max="2" width="12.44140625" style="1" customWidth="1"/>
    <col min="3" max="3" width="11.6640625" style="1" customWidth="1"/>
    <col min="4" max="4" width="10.6640625" style="8" customWidth="1"/>
    <col min="5" max="5" width="7.6640625" style="1" customWidth="1"/>
    <col min="6" max="6" width="10" style="1" customWidth="1"/>
    <col min="7" max="7" width="12" style="1" bestFit="1" customWidth="1"/>
    <col min="8" max="8" width="11.88671875" style="1" customWidth="1"/>
    <col min="9" max="9" width="7.88671875" style="1" customWidth="1"/>
    <col min="10" max="10" width="9.6640625" style="1" customWidth="1"/>
    <col min="11" max="11" width="15.33203125" style="1" customWidth="1"/>
    <col min="12" max="12" width="14" style="1" customWidth="1"/>
    <col min="13" max="13" width="13.5546875" style="1" customWidth="1"/>
    <col min="14" max="14" width="14.109375" style="1" customWidth="1"/>
    <col min="15" max="15" width="11" style="1" customWidth="1"/>
    <col min="16" max="16" width="13.6640625" style="1" customWidth="1"/>
    <col min="17" max="17" width="8.6640625" style="1" customWidth="1"/>
    <col min="18" max="18" width="14.33203125" style="1" customWidth="1"/>
    <col min="19" max="19" width="12.88671875" style="1" customWidth="1"/>
    <col min="20" max="20" width="11.6640625" style="1" customWidth="1"/>
  </cols>
  <sheetData>
    <row r="1" spans="1:20" s="4" customFormat="1" ht="12" x14ac:dyDescent="0.2">
      <c r="A1" s="9" t="s">
        <v>0</v>
      </c>
      <c r="B1" s="9"/>
      <c r="C1" s="9"/>
      <c r="D1" s="10" t="s">
        <v>1</v>
      </c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s="4" customFormat="1" ht="10.199999999999999" x14ac:dyDescent="0.2">
      <c r="A2" s="9" t="s">
        <v>2</v>
      </c>
      <c r="B2" s="9"/>
      <c r="C2" s="9"/>
      <c r="D2" s="11" t="s">
        <v>123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0" s="4" customFormat="1" ht="10.199999999999999" x14ac:dyDescent="0.2">
      <c r="A3" s="9" t="s">
        <v>21</v>
      </c>
      <c r="B3" s="9" t="s">
        <v>3</v>
      </c>
      <c r="C3" s="9"/>
      <c r="D3" s="12" t="s">
        <v>165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0" s="4" customFormat="1" ht="10.199999999999999" x14ac:dyDescent="0.2">
      <c r="A4" s="9" t="s">
        <v>22</v>
      </c>
      <c r="B4" s="9"/>
      <c r="C4" s="9"/>
      <c r="D4" s="12" t="s">
        <v>168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0" s="4" customFormat="1" ht="10.199999999999999" x14ac:dyDescent="0.2">
      <c r="A5" s="9" t="s">
        <v>4</v>
      </c>
      <c r="B5" s="9"/>
      <c r="C5" s="9"/>
      <c r="D5" s="12" t="s">
        <v>34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s="4" customFormat="1" ht="10.199999999999999" x14ac:dyDescent="0.2">
      <c r="A6" s="9" t="s">
        <v>5</v>
      </c>
      <c r="B6" s="9"/>
      <c r="C6" s="9"/>
      <c r="D6" s="12" t="s">
        <v>35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s="4" customFormat="1" ht="10.199999999999999" x14ac:dyDescent="0.2">
      <c r="A7" s="9" t="s">
        <v>6</v>
      </c>
      <c r="B7" s="9" t="s">
        <v>3</v>
      </c>
      <c r="C7" s="9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20" s="4" customFormat="1" ht="10.199999999999999" x14ac:dyDescent="0.2">
      <c r="A8" s="9" t="s">
        <v>7</v>
      </c>
      <c r="B8" s="9"/>
      <c r="C8" s="9"/>
      <c r="D8" s="12" t="s">
        <v>32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0" s="4" customFormat="1" ht="10.199999999999999" x14ac:dyDescent="0.2">
      <c r="A9" s="9" t="s">
        <v>8</v>
      </c>
      <c r="B9" s="9"/>
      <c r="C9" s="9"/>
      <c r="D9" s="12">
        <v>78765500509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s="4" customFormat="1" ht="10.199999999999999" x14ac:dyDescent="0.2">
      <c r="A10" s="9" t="s">
        <v>9</v>
      </c>
      <c r="B10" s="9"/>
      <c r="C10" s="9"/>
      <c r="D10" s="12" t="s">
        <v>33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s="4" customFormat="1" ht="10.199999999999999" x14ac:dyDescent="0.2">
      <c r="A11" s="5"/>
      <c r="B11" s="5"/>
      <c r="C11" s="5"/>
      <c r="D11" s="7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10</v>
      </c>
      <c r="B12" s="2" t="s">
        <v>11</v>
      </c>
      <c r="C12" s="2" t="s">
        <v>12</v>
      </c>
      <c r="D12" s="2" t="s">
        <v>13</v>
      </c>
      <c r="E12" s="2" t="s">
        <v>14</v>
      </c>
      <c r="F12" s="2" t="s">
        <v>15</v>
      </c>
      <c r="G12" s="2" t="s">
        <v>25</v>
      </c>
      <c r="H12" s="2" t="s">
        <v>26</v>
      </c>
      <c r="I12" s="2" t="s">
        <v>16</v>
      </c>
      <c r="J12" s="2" t="s">
        <v>17</v>
      </c>
      <c r="K12" s="2" t="s">
        <v>27</v>
      </c>
      <c r="L12" s="2" t="s">
        <v>28</v>
      </c>
      <c r="M12" s="2" t="s">
        <v>29</v>
      </c>
      <c r="N12" s="2" t="s">
        <v>23</v>
      </c>
      <c r="O12" s="2" t="s">
        <v>30</v>
      </c>
      <c r="P12" s="2" t="s">
        <v>31</v>
      </c>
      <c r="Q12" s="2" t="s">
        <v>18</v>
      </c>
      <c r="R12" s="2" t="s">
        <v>19</v>
      </c>
      <c r="S12" s="2" t="s">
        <v>20</v>
      </c>
      <c r="T12" s="2" t="s">
        <v>24</v>
      </c>
    </row>
    <row r="13" spans="1:20" ht="30.6" x14ac:dyDescent="0.25">
      <c r="A13" s="13">
        <v>1</v>
      </c>
      <c r="B13" s="14" t="s">
        <v>36</v>
      </c>
      <c r="C13" s="15">
        <v>94472454976</v>
      </c>
      <c r="D13" s="14" t="s">
        <v>37</v>
      </c>
      <c r="E13" s="16"/>
      <c r="F13" s="13" t="s">
        <v>105</v>
      </c>
      <c r="G13" s="17">
        <v>9035.5230900000006</v>
      </c>
      <c r="H13" s="18">
        <v>1199.22</v>
      </c>
      <c r="I13" s="19"/>
      <c r="J13" s="19"/>
      <c r="K13" s="20"/>
      <c r="L13" s="21"/>
      <c r="M13" s="20"/>
      <c r="N13" s="21"/>
      <c r="O13" s="20"/>
      <c r="P13" s="21"/>
      <c r="Q13" s="19"/>
      <c r="R13" s="19"/>
      <c r="S13" s="19"/>
      <c r="T13" s="16"/>
    </row>
    <row r="14" spans="1:20" ht="20.399999999999999" x14ac:dyDescent="0.25">
      <c r="A14" s="13">
        <v>2</v>
      </c>
      <c r="B14" s="14" t="s">
        <v>38</v>
      </c>
      <c r="C14" s="15">
        <v>58353015102</v>
      </c>
      <c r="D14" s="14" t="s">
        <v>39</v>
      </c>
      <c r="E14" s="16" t="s">
        <v>124</v>
      </c>
      <c r="F14" s="13" t="s">
        <v>105</v>
      </c>
      <c r="G14" s="17">
        <v>925.1612550000001</v>
      </c>
      <c r="H14" s="18">
        <v>122.79</v>
      </c>
      <c r="I14" s="19" t="s">
        <v>105</v>
      </c>
      <c r="J14" s="19" t="s">
        <v>125</v>
      </c>
      <c r="K14" s="20"/>
      <c r="L14" s="21">
        <f>N14+P14</f>
        <v>174.85999999999999</v>
      </c>
      <c r="M14" s="20"/>
      <c r="N14" s="21">
        <f>167.6+7.26</f>
        <v>174.85999999999999</v>
      </c>
      <c r="O14" s="20"/>
      <c r="P14" s="21"/>
      <c r="Q14" s="19"/>
      <c r="R14" s="22" t="s">
        <v>126</v>
      </c>
      <c r="S14" s="19"/>
      <c r="T14" s="16"/>
    </row>
    <row r="15" spans="1:20" ht="40.799999999999997" x14ac:dyDescent="0.25">
      <c r="A15" s="13">
        <v>3</v>
      </c>
      <c r="B15" s="14" t="s">
        <v>40</v>
      </c>
      <c r="C15" s="15">
        <v>76845642536</v>
      </c>
      <c r="D15" s="14" t="s">
        <v>41</v>
      </c>
      <c r="E15" s="16"/>
      <c r="F15" s="13" t="s">
        <v>105</v>
      </c>
      <c r="G15" s="17">
        <v>3048.5340450000003</v>
      </c>
      <c r="H15" s="18">
        <v>404.61</v>
      </c>
      <c r="I15" s="19"/>
      <c r="J15" s="19"/>
      <c r="K15" s="20"/>
      <c r="L15" s="21"/>
      <c r="M15" s="20"/>
      <c r="N15" s="21"/>
      <c r="O15" s="20"/>
      <c r="P15" s="21"/>
      <c r="Q15" s="19"/>
      <c r="R15" s="19"/>
      <c r="S15" s="19"/>
      <c r="T15" s="16"/>
    </row>
    <row r="16" spans="1:20" ht="51" x14ac:dyDescent="0.25">
      <c r="A16" s="13">
        <v>4</v>
      </c>
      <c r="B16" s="14" t="s">
        <v>42</v>
      </c>
      <c r="C16" s="15" t="s">
        <v>106</v>
      </c>
      <c r="D16" s="14" t="s">
        <v>43</v>
      </c>
      <c r="E16" s="16"/>
      <c r="F16" s="13" t="s">
        <v>105</v>
      </c>
      <c r="G16" s="17">
        <v>2260.35</v>
      </c>
      <c r="H16" s="18">
        <v>300</v>
      </c>
      <c r="I16" s="19"/>
      <c r="J16" s="19"/>
      <c r="K16" s="20"/>
      <c r="L16" s="21"/>
      <c r="M16" s="20"/>
      <c r="N16" s="21"/>
      <c r="O16" s="20"/>
      <c r="P16" s="21"/>
      <c r="Q16" s="19"/>
      <c r="R16" s="19"/>
      <c r="S16" s="19"/>
      <c r="T16" s="16" t="s">
        <v>107</v>
      </c>
    </row>
    <row r="17" spans="1:20" ht="51" x14ac:dyDescent="0.25">
      <c r="A17" s="13">
        <v>5</v>
      </c>
      <c r="B17" s="14" t="s">
        <v>44</v>
      </c>
      <c r="C17" s="15" t="s">
        <v>108</v>
      </c>
      <c r="D17" s="14" t="s">
        <v>45</v>
      </c>
      <c r="E17" s="16" t="s">
        <v>124</v>
      </c>
      <c r="F17" s="13" t="s">
        <v>105</v>
      </c>
      <c r="G17" s="17">
        <v>82875.506714999996</v>
      </c>
      <c r="H17" s="18">
        <v>10999.47</v>
      </c>
      <c r="I17" s="19" t="s">
        <v>105</v>
      </c>
      <c r="J17" s="19" t="s">
        <v>144</v>
      </c>
      <c r="K17" s="20">
        <f>M17+O17</f>
        <v>92588.53</v>
      </c>
      <c r="L17" s="21">
        <f>N17+P17</f>
        <v>12288.609999999999</v>
      </c>
      <c r="M17" s="20">
        <v>82875.509999999995</v>
      </c>
      <c r="N17" s="21">
        <v>10999.47</v>
      </c>
      <c r="O17" s="20">
        <v>9713.02</v>
      </c>
      <c r="P17" s="21">
        <v>1289.1400000000001</v>
      </c>
      <c r="Q17" s="19"/>
      <c r="R17" s="19"/>
      <c r="S17" s="19"/>
      <c r="T17" s="16" t="s">
        <v>109</v>
      </c>
    </row>
    <row r="18" spans="1:20" ht="81.599999999999994" x14ac:dyDescent="0.25">
      <c r="A18" s="13">
        <v>6</v>
      </c>
      <c r="B18" s="14" t="s">
        <v>46</v>
      </c>
      <c r="C18" s="15">
        <v>26187994862</v>
      </c>
      <c r="D18" s="14" t="s">
        <v>47</v>
      </c>
      <c r="E18" s="16" t="s">
        <v>124</v>
      </c>
      <c r="F18" s="13" t="s">
        <v>105</v>
      </c>
      <c r="G18" s="17">
        <v>2747.0787000000005</v>
      </c>
      <c r="H18" s="18">
        <v>364.6</v>
      </c>
      <c r="I18" s="13" t="s">
        <v>105</v>
      </c>
      <c r="J18" s="23" t="s">
        <v>150</v>
      </c>
      <c r="K18" s="24"/>
      <c r="L18" s="25">
        <f>N18+P18</f>
        <v>478.75000000000006</v>
      </c>
      <c r="M18" s="24"/>
      <c r="N18" s="25">
        <f>364.6+69.24+25+19.91</f>
        <v>478.75000000000006</v>
      </c>
      <c r="O18" s="13"/>
      <c r="P18" s="16"/>
      <c r="Q18" s="13" t="s">
        <v>153</v>
      </c>
      <c r="R18" s="16" t="s">
        <v>152</v>
      </c>
      <c r="S18" s="19"/>
      <c r="T18" s="16"/>
    </row>
    <row r="19" spans="1:20" ht="40.799999999999997" x14ac:dyDescent="0.25">
      <c r="A19" s="13">
        <v>7</v>
      </c>
      <c r="B19" s="14" t="s">
        <v>48</v>
      </c>
      <c r="C19" s="15">
        <v>89168006953</v>
      </c>
      <c r="D19" s="14" t="s">
        <v>49</v>
      </c>
      <c r="E19" s="16" t="s">
        <v>124</v>
      </c>
      <c r="F19" s="13" t="s">
        <v>105</v>
      </c>
      <c r="G19" s="17">
        <v>16590.969000000001</v>
      </c>
      <c r="H19" s="18">
        <v>2202</v>
      </c>
      <c r="I19" s="19" t="s">
        <v>105</v>
      </c>
      <c r="J19" s="19" t="s">
        <v>166</v>
      </c>
      <c r="K19" s="20">
        <f>M19+O19</f>
        <v>61436.32</v>
      </c>
      <c r="L19" s="21">
        <f>N19+P19</f>
        <v>8154</v>
      </c>
      <c r="M19" s="20">
        <v>30718.16</v>
      </c>
      <c r="N19" s="21">
        <v>4077</v>
      </c>
      <c r="O19" s="20">
        <v>30718.16</v>
      </c>
      <c r="P19" s="21">
        <v>4077</v>
      </c>
      <c r="Q19" s="19"/>
      <c r="R19" s="16" t="s">
        <v>167</v>
      </c>
      <c r="S19" s="19"/>
      <c r="T19" s="16"/>
    </row>
    <row r="20" spans="1:20" ht="30.6" x14ac:dyDescent="0.25">
      <c r="A20" s="13">
        <v>8</v>
      </c>
      <c r="B20" s="14" t="s">
        <v>122</v>
      </c>
      <c r="C20" s="15">
        <v>85054740498</v>
      </c>
      <c r="D20" s="14" t="s">
        <v>100</v>
      </c>
      <c r="E20" s="16"/>
      <c r="F20" s="13" t="s">
        <v>105</v>
      </c>
      <c r="G20" s="17">
        <v>18950.096295000003</v>
      </c>
      <c r="H20" s="18">
        <v>2515.11</v>
      </c>
      <c r="I20" s="19"/>
      <c r="J20" s="19"/>
      <c r="K20" s="20"/>
      <c r="L20" s="21"/>
      <c r="M20" s="20"/>
      <c r="N20" s="21"/>
      <c r="O20" s="20"/>
      <c r="P20" s="21"/>
      <c r="Q20" s="19"/>
      <c r="R20" s="19"/>
      <c r="S20" s="19"/>
      <c r="T20" s="16"/>
    </row>
    <row r="21" spans="1:20" ht="20.399999999999999" x14ac:dyDescent="0.25">
      <c r="A21" s="13">
        <v>9</v>
      </c>
      <c r="B21" s="14" t="s">
        <v>50</v>
      </c>
      <c r="C21" s="15">
        <v>49499444418</v>
      </c>
      <c r="D21" s="14" t="s">
        <v>51</v>
      </c>
      <c r="E21" s="16"/>
      <c r="F21" s="13" t="s">
        <v>105</v>
      </c>
      <c r="G21" s="17">
        <v>10849.68</v>
      </c>
      <c r="H21" s="18">
        <v>1440</v>
      </c>
      <c r="I21" s="19"/>
      <c r="J21" s="19"/>
      <c r="K21" s="20"/>
      <c r="L21" s="21"/>
      <c r="M21" s="20"/>
      <c r="N21" s="21"/>
      <c r="O21" s="20"/>
      <c r="P21" s="21"/>
      <c r="Q21" s="19"/>
      <c r="R21" s="19"/>
      <c r="S21" s="19"/>
      <c r="T21" s="16"/>
    </row>
    <row r="22" spans="1:20" ht="40.799999999999997" x14ac:dyDescent="0.25">
      <c r="A22" s="13">
        <v>10</v>
      </c>
      <c r="B22" s="14" t="s">
        <v>52</v>
      </c>
      <c r="C22" s="15">
        <v>74811765174</v>
      </c>
      <c r="D22" s="14" t="s">
        <v>53</v>
      </c>
      <c r="E22" s="16"/>
      <c r="F22" s="13" t="s">
        <v>105</v>
      </c>
      <c r="G22" s="17">
        <v>3776.8941599999998</v>
      </c>
      <c r="H22" s="18">
        <v>501.28</v>
      </c>
      <c r="I22" s="19"/>
      <c r="J22" s="19"/>
      <c r="K22" s="20"/>
      <c r="L22" s="21"/>
      <c r="M22" s="20"/>
      <c r="N22" s="21"/>
      <c r="O22" s="20"/>
      <c r="P22" s="21"/>
      <c r="Q22" s="19"/>
      <c r="R22" s="19"/>
      <c r="S22" s="19"/>
      <c r="T22" s="16"/>
    </row>
    <row r="23" spans="1:20" ht="30.6" x14ac:dyDescent="0.25">
      <c r="A23" s="13">
        <v>11</v>
      </c>
      <c r="B23" s="14" t="s">
        <v>154</v>
      </c>
      <c r="C23" s="15" t="s">
        <v>155</v>
      </c>
      <c r="D23" s="14" t="s">
        <v>156</v>
      </c>
      <c r="E23" s="16" t="s">
        <v>124</v>
      </c>
      <c r="F23" s="13" t="s">
        <v>149</v>
      </c>
      <c r="G23" s="17"/>
      <c r="H23" s="18"/>
      <c r="I23" s="19" t="s">
        <v>105</v>
      </c>
      <c r="J23" s="19" t="s">
        <v>157</v>
      </c>
      <c r="K23" s="20"/>
      <c r="L23" s="21">
        <f>N23+P23</f>
        <v>726</v>
      </c>
      <c r="M23" s="20"/>
      <c r="N23" s="21">
        <v>726</v>
      </c>
      <c r="O23" s="20"/>
      <c r="P23" s="21"/>
      <c r="Q23" s="19"/>
      <c r="R23" s="16" t="s">
        <v>158</v>
      </c>
      <c r="S23" s="19"/>
      <c r="T23" s="16"/>
    </row>
    <row r="24" spans="1:20" ht="30.6" x14ac:dyDescent="0.25">
      <c r="A24" s="13">
        <v>12</v>
      </c>
      <c r="B24" s="14" t="s">
        <v>54</v>
      </c>
      <c r="C24" s="15">
        <v>58317598445</v>
      </c>
      <c r="D24" s="14" t="s">
        <v>55</v>
      </c>
      <c r="E24" s="16"/>
      <c r="F24" s="13" t="s">
        <v>105</v>
      </c>
      <c r="G24" s="17">
        <v>37.672499999999999</v>
      </c>
      <c r="H24" s="18">
        <v>5</v>
      </c>
      <c r="I24" s="19"/>
      <c r="J24" s="19"/>
      <c r="K24" s="20"/>
      <c r="L24" s="21"/>
      <c r="M24" s="20"/>
      <c r="N24" s="21"/>
      <c r="O24" s="20"/>
      <c r="P24" s="21"/>
      <c r="Q24" s="19"/>
      <c r="R24" s="19"/>
      <c r="S24" s="19"/>
      <c r="T24" s="16"/>
    </row>
    <row r="25" spans="1:20" ht="30.6" x14ac:dyDescent="0.25">
      <c r="A25" s="13">
        <v>13</v>
      </c>
      <c r="B25" s="14" t="s">
        <v>56</v>
      </c>
      <c r="C25" s="15">
        <v>10840749604</v>
      </c>
      <c r="D25" s="14" t="s">
        <v>57</v>
      </c>
      <c r="E25" s="16"/>
      <c r="F25" s="13" t="s">
        <v>105</v>
      </c>
      <c r="G25" s="17">
        <v>5913.2262900000005</v>
      </c>
      <c r="H25" s="26">
        <v>784.82</v>
      </c>
      <c r="I25" s="27"/>
      <c r="J25" s="27"/>
      <c r="K25" s="28"/>
      <c r="L25" s="29"/>
      <c r="M25" s="28"/>
      <c r="N25" s="29"/>
      <c r="O25" s="28"/>
      <c r="P25" s="29"/>
      <c r="Q25" s="27"/>
      <c r="R25" s="27"/>
      <c r="S25" s="27"/>
      <c r="T25" s="16"/>
    </row>
    <row r="26" spans="1:20" ht="20.399999999999999" x14ac:dyDescent="0.25">
      <c r="A26" s="13">
        <v>14</v>
      </c>
      <c r="B26" s="14" t="s">
        <v>58</v>
      </c>
      <c r="C26" s="15">
        <v>24638078222</v>
      </c>
      <c r="D26" s="14" t="s">
        <v>59</v>
      </c>
      <c r="E26" s="16"/>
      <c r="F26" s="13" t="s">
        <v>105</v>
      </c>
      <c r="G26" s="17">
        <v>706.20868500000006</v>
      </c>
      <c r="H26" s="26">
        <v>93.73</v>
      </c>
      <c r="I26" s="27"/>
      <c r="J26" s="27"/>
      <c r="K26" s="28"/>
      <c r="L26" s="29"/>
      <c r="M26" s="28"/>
      <c r="N26" s="29"/>
      <c r="O26" s="28"/>
      <c r="P26" s="29"/>
      <c r="Q26" s="27"/>
      <c r="R26" s="27"/>
      <c r="S26" s="27"/>
      <c r="T26" s="16"/>
    </row>
    <row r="27" spans="1:20" ht="30.6" x14ac:dyDescent="0.25">
      <c r="A27" s="13">
        <v>15</v>
      </c>
      <c r="B27" s="14" t="s">
        <v>60</v>
      </c>
      <c r="C27" s="15">
        <v>79517841355</v>
      </c>
      <c r="D27" s="14" t="s">
        <v>61</v>
      </c>
      <c r="E27" s="16"/>
      <c r="F27" s="13" t="s">
        <v>105</v>
      </c>
      <c r="G27" s="17">
        <v>5670.5400450000006</v>
      </c>
      <c r="H27" s="26">
        <v>752.61</v>
      </c>
      <c r="I27" s="27"/>
      <c r="J27" s="27"/>
      <c r="K27" s="28"/>
      <c r="L27" s="29"/>
      <c r="M27" s="28"/>
      <c r="N27" s="29"/>
      <c r="O27" s="28"/>
      <c r="P27" s="29"/>
      <c r="Q27" s="27"/>
      <c r="R27" s="27"/>
      <c r="S27" s="27"/>
      <c r="T27" s="16"/>
    </row>
    <row r="28" spans="1:20" ht="71.400000000000006" x14ac:dyDescent="0.25">
      <c r="A28" s="13">
        <v>16</v>
      </c>
      <c r="B28" s="14" t="s">
        <v>63</v>
      </c>
      <c r="C28" s="15">
        <v>43965974818</v>
      </c>
      <c r="D28" s="14" t="s">
        <v>64</v>
      </c>
      <c r="E28" s="16" t="s">
        <v>124</v>
      </c>
      <c r="F28" s="13" t="s">
        <v>105</v>
      </c>
      <c r="G28" s="17">
        <v>181.95817500000001</v>
      </c>
      <c r="H28" s="26">
        <v>24.15</v>
      </c>
      <c r="I28" s="27" t="s">
        <v>105</v>
      </c>
      <c r="J28" s="27" t="s">
        <v>132</v>
      </c>
      <c r="K28" s="28"/>
      <c r="L28" s="29">
        <f>N28+P28</f>
        <v>1527.44</v>
      </c>
      <c r="M28" s="28"/>
      <c r="N28" s="29">
        <f>1509.65+17.79</f>
        <v>1527.44</v>
      </c>
      <c r="O28" s="28"/>
      <c r="P28" s="29"/>
      <c r="Q28" s="27"/>
      <c r="R28" s="16" t="s">
        <v>133</v>
      </c>
      <c r="S28" s="27"/>
      <c r="T28" s="16"/>
    </row>
    <row r="29" spans="1:20" ht="66.75" customHeight="1" x14ac:dyDescent="0.25">
      <c r="A29" s="13">
        <v>17</v>
      </c>
      <c r="B29" s="14" t="s">
        <v>65</v>
      </c>
      <c r="C29" s="15">
        <v>25609559342</v>
      </c>
      <c r="D29" s="14" t="s">
        <v>66</v>
      </c>
      <c r="E29" s="16" t="s">
        <v>124</v>
      </c>
      <c r="F29" s="13" t="s">
        <v>105</v>
      </c>
      <c r="G29" s="17">
        <v>384423.827445</v>
      </c>
      <c r="H29" s="26">
        <v>51021.81</v>
      </c>
      <c r="I29" s="27" t="s">
        <v>105</v>
      </c>
      <c r="J29" s="27" t="s">
        <v>129</v>
      </c>
      <c r="K29" s="28"/>
      <c r="L29" s="29">
        <f>N29+P29</f>
        <v>52401.11</v>
      </c>
      <c r="M29" s="28"/>
      <c r="N29" s="29">
        <f>11963.79+94.68+525.84</f>
        <v>12584.310000000001</v>
      </c>
      <c r="O29" s="28"/>
      <c r="P29" s="29">
        <v>39816.800000000003</v>
      </c>
      <c r="Q29" s="30" t="s">
        <v>131</v>
      </c>
      <c r="R29" s="16" t="s">
        <v>130</v>
      </c>
      <c r="S29" s="27"/>
      <c r="T29" s="16" t="s">
        <v>164</v>
      </c>
    </row>
    <row r="30" spans="1:20" ht="20.399999999999999" x14ac:dyDescent="0.25">
      <c r="A30" s="13">
        <v>18</v>
      </c>
      <c r="B30" s="14" t="s">
        <v>67</v>
      </c>
      <c r="C30" s="15">
        <v>68419124305</v>
      </c>
      <c r="D30" s="14" t="s">
        <v>68</v>
      </c>
      <c r="E30" s="16" t="s">
        <v>124</v>
      </c>
      <c r="F30" s="13" t="s">
        <v>105</v>
      </c>
      <c r="G30" s="17">
        <v>560.11473000000001</v>
      </c>
      <c r="H30" s="26">
        <v>74.34</v>
      </c>
      <c r="I30" s="27" t="s">
        <v>105</v>
      </c>
      <c r="J30" s="27" t="s">
        <v>132</v>
      </c>
      <c r="K30" s="28"/>
      <c r="L30" s="29">
        <f>N30+P30</f>
        <v>128.88999999999999</v>
      </c>
      <c r="M30" s="28"/>
      <c r="N30" s="29">
        <f>126.74+2.15</f>
        <v>128.88999999999999</v>
      </c>
      <c r="O30" s="28"/>
      <c r="P30" s="29"/>
      <c r="Q30" s="27" t="s">
        <v>105</v>
      </c>
      <c r="R30" s="31" t="s">
        <v>136</v>
      </c>
      <c r="S30" s="27"/>
      <c r="T30" s="16"/>
    </row>
    <row r="31" spans="1:20" ht="30.6" x14ac:dyDescent="0.25">
      <c r="A31" s="13">
        <v>19</v>
      </c>
      <c r="B31" s="14" t="s">
        <v>69</v>
      </c>
      <c r="C31" s="15">
        <v>81793146560</v>
      </c>
      <c r="D31" s="14" t="s">
        <v>70</v>
      </c>
      <c r="E31" s="16" t="s">
        <v>124</v>
      </c>
      <c r="F31" s="13" t="s">
        <v>105</v>
      </c>
      <c r="G31" s="17">
        <v>11275.228560000001</v>
      </c>
      <c r="H31" s="26">
        <v>1496.48</v>
      </c>
      <c r="I31" s="27" t="s">
        <v>105</v>
      </c>
      <c r="J31" s="27" t="s">
        <v>129</v>
      </c>
      <c r="K31" s="28"/>
      <c r="L31" s="29">
        <f>N31+P31</f>
        <v>3703.03</v>
      </c>
      <c r="M31" s="28"/>
      <c r="N31" s="29">
        <v>3703.03</v>
      </c>
      <c r="O31" s="28"/>
      <c r="P31" s="29"/>
      <c r="Q31" s="27"/>
      <c r="R31" s="27"/>
      <c r="S31" s="27"/>
      <c r="T31" s="16"/>
    </row>
    <row r="32" spans="1:20" ht="122.4" x14ac:dyDescent="0.25">
      <c r="A32" s="13">
        <v>20</v>
      </c>
      <c r="B32" s="14" t="s">
        <v>71</v>
      </c>
      <c r="C32" s="15">
        <v>56668956985</v>
      </c>
      <c r="D32" s="14" t="s">
        <v>72</v>
      </c>
      <c r="E32" s="16" t="s">
        <v>124</v>
      </c>
      <c r="F32" s="13" t="s">
        <v>105</v>
      </c>
      <c r="G32" s="17">
        <v>810.26013000000012</v>
      </c>
      <c r="H32" s="26">
        <v>107.54</v>
      </c>
      <c r="I32" s="27" t="s">
        <v>105</v>
      </c>
      <c r="J32" s="27" t="s">
        <v>141</v>
      </c>
      <c r="K32" s="28"/>
      <c r="L32" s="29">
        <f>N32+P32</f>
        <v>156.43</v>
      </c>
      <c r="M32" s="28"/>
      <c r="N32" s="29">
        <f>154.28+2.15</f>
        <v>156.43</v>
      </c>
      <c r="O32" s="28"/>
      <c r="P32" s="29"/>
      <c r="Q32" s="27"/>
      <c r="R32" s="16" t="s">
        <v>163</v>
      </c>
      <c r="S32" s="27"/>
      <c r="T32" s="16"/>
    </row>
    <row r="33" spans="1:20" ht="40.799999999999997" x14ac:dyDescent="0.25">
      <c r="A33" s="13">
        <v>21</v>
      </c>
      <c r="B33" s="14" t="s">
        <v>73</v>
      </c>
      <c r="C33" s="15">
        <v>66596165378</v>
      </c>
      <c r="D33" s="14" t="s">
        <v>74</v>
      </c>
      <c r="E33" s="16"/>
      <c r="F33" s="13" t="s">
        <v>105</v>
      </c>
      <c r="G33" s="17">
        <v>5299.2398850000009</v>
      </c>
      <c r="H33" s="26">
        <v>703.33</v>
      </c>
      <c r="I33" s="27"/>
      <c r="J33" s="27"/>
      <c r="K33" s="28"/>
      <c r="L33" s="29"/>
      <c r="M33" s="28"/>
      <c r="N33" s="29"/>
      <c r="O33" s="28"/>
      <c r="P33" s="29"/>
      <c r="Q33" s="27"/>
      <c r="R33" s="27"/>
      <c r="S33" s="27"/>
      <c r="T33" s="16"/>
    </row>
    <row r="34" spans="1:20" ht="30.6" x14ac:dyDescent="0.25">
      <c r="A34" s="13">
        <v>22</v>
      </c>
      <c r="B34" s="14" t="s">
        <v>117</v>
      </c>
      <c r="C34" s="15" t="s">
        <v>76</v>
      </c>
      <c r="D34" s="14" t="s">
        <v>77</v>
      </c>
      <c r="E34" s="16" t="s">
        <v>124</v>
      </c>
      <c r="F34" s="13" t="s">
        <v>105</v>
      </c>
      <c r="G34" s="17">
        <v>252198.40056000004</v>
      </c>
      <c r="H34" s="26">
        <v>33472.480000000003</v>
      </c>
      <c r="I34" s="27" t="s">
        <v>105</v>
      </c>
      <c r="J34" s="27" t="s">
        <v>145</v>
      </c>
      <c r="K34" s="28">
        <f>M34+O34</f>
        <v>262746.59999999998</v>
      </c>
      <c r="L34" s="29">
        <f>N34+P34</f>
        <v>34872.479999999996</v>
      </c>
      <c r="M34" s="28">
        <v>182096.2</v>
      </c>
      <c r="N34" s="29">
        <v>24168.32</v>
      </c>
      <c r="O34" s="28">
        <v>80650.399999999994</v>
      </c>
      <c r="P34" s="29">
        <v>10704.16</v>
      </c>
      <c r="Q34" s="27"/>
      <c r="R34" s="27"/>
      <c r="S34" s="27"/>
      <c r="T34" s="16"/>
    </row>
    <row r="35" spans="1:20" ht="40.799999999999997" x14ac:dyDescent="0.25">
      <c r="A35" s="13">
        <v>23</v>
      </c>
      <c r="B35" s="14" t="s">
        <v>113</v>
      </c>
      <c r="C35" s="15" t="s">
        <v>114</v>
      </c>
      <c r="D35" s="14" t="s">
        <v>115</v>
      </c>
      <c r="E35" s="16"/>
      <c r="F35" s="13" t="s">
        <v>105</v>
      </c>
      <c r="G35" s="17">
        <v>15367.140165000001</v>
      </c>
      <c r="H35" s="26">
        <v>2039.57</v>
      </c>
      <c r="I35" s="27"/>
      <c r="J35" s="27"/>
      <c r="K35" s="28"/>
      <c r="L35" s="29"/>
      <c r="M35" s="28"/>
      <c r="N35" s="29"/>
      <c r="O35" s="28"/>
      <c r="P35" s="29"/>
      <c r="Q35" s="27"/>
      <c r="R35" s="27"/>
      <c r="S35" s="27"/>
      <c r="T35" s="16" t="s">
        <v>116</v>
      </c>
    </row>
    <row r="36" spans="1:20" ht="51" x14ac:dyDescent="0.25">
      <c r="A36" s="13">
        <v>24</v>
      </c>
      <c r="B36" s="14" t="s">
        <v>112</v>
      </c>
      <c r="C36" s="15">
        <v>62965036058</v>
      </c>
      <c r="D36" s="14" t="s">
        <v>75</v>
      </c>
      <c r="E36" s="16"/>
      <c r="F36" s="13" t="s">
        <v>105</v>
      </c>
      <c r="G36" s="17">
        <v>415.60302000000001</v>
      </c>
      <c r="H36" s="26">
        <v>55.16</v>
      </c>
      <c r="I36" s="27"/>
      <c r="J36" s="27"/>
      <c r="K36" s="28"/>
      <c r="L36" s="29"/>
      <c r="M36" s="28"/>
      <c r="N36" s="29"/>
      <c r="O36" s="28"/>
      <c r="P36" s="29"/>
      <c r="Q36" s="27"/>
      <c r="R36" s="27"/>
      <c r="S36" s="27"/>
      <c r="T36" s="16"/>
    </row>
    <row r="37" spans="1:20" ht="61.2" x14ac:dyDescent="0.25">
      <c r="A37" s="13">
        <v>25</v>
      </c>
      <c r="B37" s="14" t="s">
        <v>110</v>
      </c>
      <c r="C37" s="15">
        <v>59687395713</v>
      </c>
      <c r="D37" s="14" t="s">
        <v>62</v>
      </c>
      <c r="E37" s="16" t="s">
        <v>124</v>
      </c>
      <c r="F37" s="13" t="s">
        <v>105</v>
      </c>
      <c r="G37" s="17">
        <v>108496.8</v>
      </c>
      <c r="H37" s="26">
        <v>14400</v>
      </c>
      <c r="I37" s="27" t="s">
        <v>105</v>
      </c>
      <c r="J37" s="27" t="s">
        <v>160</v>
      </c>
      <c r="K37" s="28">
        <f>M37+O37</f>
        <v>108496.8</v>
      </c>
      <c r="L37" s="29">
        <f>N37+P37</f>
        <v>14400</v>
      </c>
      <c r="M37" s="28">
        <v>108496.8</v>
      </c>
      <c r="N37" s="29">
        <v>14400</v>
      </c>
      <c r="O37" s="28"/>
      <c r="P37" s="29"/>
      <c r="Q37" s="27"/>
      <c r="R37" s="27" t="s">
        <v>161</v>
      </c>
      <c r="S37" s="27"/>
      <c r="T37" s="16" t="s">
        <v>111</v>
      </c>
    </row>
    <row r="38" spans="1:20" ht="20.399999999999999" x14ac:dyDescent="0.25">
      <c r="A38" s="13">
        <v>26</v>
      </c>
      <c r="B38" s="14" t="s">
        <v>78</v>
      </c>
      <c r="C38" s="15" t="s">
        <v>118</v>
      </c>
      <c r="D38" s="14" t="s">
        <v>79</v>
      </c>
      <c r="E38" s="16" t="s">
        <v>124</v>
      </c>
      <c r="F38" s="13" t="s">
        <v>105</v>
      </c>
      <c r="G38" s="17">
        <v>34332.832875</v>
      </c>
      <c r="H38" s="26">
        <v>4556.75</v>
      </c>
      <c r="I38" s="27" t="s">
        <v>105</v>
      </c>
      <c r="J38" s="27" t="s">
        <v>159</v>
      </c>
      <c r="K38" s="28">
        <f>M38+O38</f>
        <v>68665.66</v>
      </c>
      <c r="L38" s="29">
        <f>N38+P38</f>
        <v>9113.5</v>
      </c>
      <c r="M38" s="28">
        <v>34332.83</v>
      </c>
      <c r="N38" s="29">
        <v>4556.75</v>
      </c>
      <c r="O38" s="28">
        <v>34332.83</v>
      </c>
      <c r="P38" s="29">
        <v>4556.75</v>
      </c>
      <c r="Q38" s="27"/>
      <c r="R38" s="27"/>
      <c r="S38" s="27"/>
      <c r="T38" s="16"/>
    </row>
    <row r="39" spans="1:20" ht="30.6" x14ac:dyDescent="0.25">
      <c r="A39" s="13">
        <v>27</v>
      </c>
      <c r="B39" s="14" t="s">
        <v>80</v>
      </c>
      <c r="C39" s="15">
        <v>25867440119</v>
      </c>
      <c r="D39" s="14" t="s">
        <v>81</v>
      </c>
      <c r="E39" s="16"/>
      <c r="F39" s="13" t="s">
        <v>105</v>
      </c>
      <c r="G39" s="17">
        <v>5160.5297399999999</v>
      </c>
      <c r="H39" s="26">
        <v>684.92</v>
      </c>
      <c r="I39" s="27"/>
      <c r="J39" s="27"/>
      <c r="K39" s="28"/>
      <c r="L39" s="29"/>
      <c r="M39" s="28"/>
      <c r="N39" s="29"/>
      <c r="O39" s="28"/>
      <c r="P39" s="29"/>
      <c r="Q39" s="27"/>
      <c r="R39" s="27"/>
      <c r="S39" s="27"/>
      <c r="T39" s="16"/>
    </row>
    <row r="40" spans="1:20" ht="122.4" x14ac:dyDescent="0.25">
      <c r="A40" s="13">
        <v>28</v>
      </c>
      <c r="B40" s="14" t="s">
        <v>82</v>
      </c>
      <c r="C40" s="15">
        <v>90629578695</v>
      </c>
      <c r="D40" s="14" t="s">
        <v>83</v>
      </c>
      <c r="E40" s="16"/>
      <c r="F40" s="13" t="s">
        <v>105</v>
      </c>
      <c r="G40" s="17">
        <v>1187.73858</v>
      </c>
      <c r="H40" s="26">
        <v>157.63999999999999</v>
      </c>
      <c r="I40" s="27"/>
      <c r="J40" s="27"/>
      <c r="K40" s="28"/>
      <c r="L40" s="29"/>
      <c r="M40" s="28"/>
      <c r="N40" s="29"/>
      <c r="O40" s="28"/>
      <c r="P40" s="29"/>
      <c r="Q40" s="27"/>
      <c r="R40" s="27"/>
      <c r="S40" s="27"/>
      <c r="T40" s="16"/>
    </row>
    <row r="41" spans="1:20" ht="51" x14ac:dyDescent="0.25">
      <c r="A41" s="32">
        <v>29</v>
      </c>
      <c r="B41" s="33" t="s">
        <v>84</v>
      </c>
      <c r="C41" s="34">
        <v>90275854576</v>
      </c>
      <c r="D41" s="33" t="s">
        <v>85</v>
      </c>
      <c r="E41" s="16" t="s">
        <v>124</v>
      </c>
      <c r="F41" s="32" t="s">
        <v>105</v>
      </c>
      <c r="G41" s="35">
        <v>88174.143840000004</v>
      </c>
      <c r="H41" s="36">
        <v>11702.72</v>
      </c>
      <c r="I41" s="37" t="s">
        <v>105</v>
      </c>
      <c r="J41" s="37" t="s">
        <v>132</v>
      </c>
      <c r="K41" s="28"/>
      <c r="L41" s="29"/>
      <c r="M41" s="28"/>
      <c r="N41" s="29"/>
      <c r="O41" s="28"/>
      <c r="P41" s="29"/>
      <c r="Q41" s="30" t="s">
        <v>137</v>
      </c>
      <c r="R41" s="16" t="s">
        <v>139</v>
      </c>
      <c r="S41" s="27"/>
      <c r="T41" s="16"/>
    </row>
    <row r="42" spans="1:20" ht="193.8" x14ac:dyDescent="0.25">
      <c r="A42" s="38"/>
      <c r="B42" s="39"/>
      <c r="C42" s="40"/>
      <c r="D42" s="39"/>
      <c r="E42" s="16" t="s">
        <v>138</v>
      </c>
      <c r="F42" s="38"/>
      <c r="G42" s="41"/>
      <c r="H42" s="42"/>
      <c r="I42" s="43"/>
      <c r="J42" s="43"/>
      <c r="K42" s="28"/>
      <c r="L42" s="29"/>
      <c r="M42" s="28"/>
      <c r="N42" s="29"/>
      <c r="O42" s="28"/>
      <c r="P42" s="29"/>
      <c r="Q42" s="30"/>
      <c r="R42" s="16" t="s">
        <v>139</v>
      </c>
      <c r="S42" s="16" t="s">
        <v>140</v>
      </c>
      <c r="T42" s="16"/>
    </row>
    <row r="43" spans="1:20" ht="61.2" x14ac:dyDescent="0.25">
      <c r="A43" s="13">
        <v>30</v>
      </c>
      <c r="B43" s="14" t="s">
        <v>86</v>
      </c>
      <c r="C43" s="15" t="s">
        <v>119</v>
      </c>
      <c r="D43" s="14" t="s">
        <v>87</v>
      </c>
      <c r="E43" s="16"/>
      <c r="F43" s="13" t="s">
        <v>105</v>
      </c>
      <c r="G43" s="17">
        <v>925.08591000000001</v>
      </c>
      <c r="H43" s="26">
        <v>122.78</v>
      </c>
      <c r="I43" s="27"/>
      <c r="J43" s="27"/>
      <c r="K43" s="28"/>
      <c r="L43" s="29"/>
      <c r="M43" s="28"/>
      <c r="N43" s="29"/>
      <c r="O43" s="28"/>
      <c r="P43" s="29"/>
      <c r="Q43" s="27"/>
      <c r="R43" s="27"/>
      <c r="S43" s="27"/>
      <c r="T43" s="16" t="s">
        <v>120</v>
      </c>
    </row>
    <row r="44" spans="1:20" ht="122.4" x14ac:dyDescent="0.25">
      <c r="A44" s="13">
        <v>31</v>
      </c>
      <c r="B44" s="14" t="s">
        <v>88</v>
      </c>
      <c r="C44" s="15">
        <v>11294943436</v>
      </c>
      <c r="D44" s="14" t="s">
        <v>89</v>
      </c>
      <c r="E44" s="16" t="s">
        <v>124</v>
      </c>
      <c r="F44" s="13" t="s">
        <v>105</v>
      </c>
      <c r="G44" s="17">
        <v>36619.628969999998</v>
      </c>
      <c r="H44" s="26">
        <v>4860.26</v>
      </c>
      <c r="I44" s="27" t="s">
        <v>105</v>
      </c>
      <c r="J44" s="27" t="s">
        <v>127</v>
      </c>
      <c r="K44" s="28"/>
      <c r="L44" s="29">
        <f>N44+P44</f>
        <v>6458.47</v>
      </c>
      <c r="M44" s="28"/>
      <c r="N44" s="29">
        <v>5984.27</v>
      </c>
      <c r="O44" s="28"/>
      <c r="P44" s="29">
        <v>474.2</v>
      </c>
      <c r="Q44" s="27"/>
      <c r="R44" s="27"/>
      <c r="S44" s="27"/>
      <c r="T44" s="16" t="s">
        <v>128</v>
      </c>
    </row>
    <row r="45" spans="1:20" ht="102" x14ac:dyDescent="0.25">
      <c r="A45" s="13">
        <v>32</v>
      </c>
      <c r="B45" s="14" t="s">
        <v>90</v>
      </c>
      <c r="C45" s="15">
        <v>53056966535</v>
      </c>
      <c r="D45" s="14" t="s">
        <v>91</v>
      </c>
      <c r="E45" s="16" t="s">
        <v>124</v>
      </c>
      <c r="F45" s="13" t="s">
        <v>105</v>
      </c>
      <c r="G45" s="17">
        <v>207705.21909000003</v>
      </c>
      <c r="H45" s="26">
        <v>27567.22</v>
      </c>
      <c r="I45" s="27" t="s">
        <v>105</v>
      </c>
      <c r="J45" s="27" t="s">
        <v>132</v>
      </c>
      <c r="K45" s="28"/>
      <c r="L45" s="29">
        <f>N45+P45</f>
        <v>21815.65</v>
      </c>
      <c r="M45" s="28"/>
      <c r="N45" s="29">
        <f>21666.7+148.95</f>
        <v>21815.65</v>
      </c>
      <c r="O45" s="28"/>
      <c r="P45" s="29"/>
      <c r="Q45" s="30" t="s">
        <v>134</v>
      </c>
      <c r="R45" s="16" t="s">
        <v>135</v>
      </c>
      <c r="S45" s="27"/>
      <c r="T45" s="16"/>
    </row>
    <row r="46" spans="1:20" ht="51" x14ac:dyDescent="0.25">
      <c r="A46" s="13">
        <v>33</v>
      </c>
      <c r="B46" s="14" t="s">
        <v>121</v>
      </c>
      <c r="C46" s="15">
        <v>18683136487</v>
      </c>
      <c r="D46" s="14" t="s">
        <v>92</v>
      </c>
      <c r="E46" s="16" t="s">
        <v>124</v>
      </c>
      <c r="F46" s="13" t="s">
        <v>105</v>
      </c>
      <c r="G46" s="17">
        <v>100739.58018</v>
      </c>
      <c r="H46" s="26">
        <v>13370.44</v>
      </c>
      <c r="I46" s="27" t="s">
        <v>105</v>
      </c>
      <c r="J46" s="27" t="s">
        <v>141</v>
      </c>
      <c r="K46" s="28">
        <f>M46+O46</f>
        <v>74432.63</v>
      </c>
      <c r="L46" s="29">
        <f>N46+P46</f>
        <v>9878.91</v>
      </c>
      <c r="M46" s="28">
        <f>60992.45+556.18</f>
        <v>61548.63</v>
      </c>
      <c r="N46" s="29">
        <f>8095.09+73.82</f>
        <v>8168.91</v>
      </c>
      <c r="O46" s="28">
        <v>12884</v>
      </c>
      <c r="P46" s="29">
        <v>1710</v>
      </c>
      <c r="Q46" s="30" t="s">
        <v>143</v>
      </c>
      <c r="R46" s="31" t="s">
        <v>142</v>
      </c>
      <c r="S46" s="27"/>
      <c r="T46" s="16"/>
    </row>
    <row r="47" spans="1:20" ht="40.799999999999997" x14ac:dyDescent="0.25">
      <c r="A47" s="13">
        <v>34</v>
      </c>
      <c r="B47" s="14" t="s">
        <v>93</v>
      </c>
      <c r="C47" s="15">
        <v>24723122482</v>
      </c>
      <c r="D47" s="14" t="s">
        <v>94</v>
      </c>
      <c r="E47" s="16"/>
      <c r="F47" s="13" t="s">
        <v>105</v>
      </c>
      <c r="G47" s="17">
        <v>10796.185050000002</v>
      </c>
      <c r="H47" s="26">
        <v>1432.9</v>
      </c>
      <c r="I47" s="27"/>
      <c r="J47" s="27"/>
      <c r="K47" s="28"/>
      <c r="L47" s="29"/>
      <c r="M47" s="28"/>
      <c r="N47" s="29"/>
      <c r="O47" s="28"/>
      <c r="P47" s="29"/>
      <c r="Q47" s="27"/>
      <c r="R47" s="27"/>
      <c r="S47" s="27"/>
      <c r="T47" s="16"/>
    </row>
    <row r="48" spans="1:20" ht="30.6" x14ac:dyDescent="0.25">
      <c r="A48" s="13">
        <v>35</v>
      </c>
      <c r="B48" s="14" t="s">
        <v>95</v>
      </c>
      <c r="C48" s="15">
        <v>57557415585</v>
      </c>
      <c r="D48" s="14" t="s">
        <v>162</v>
      </c>
      <c r="E48" s="16" t="s">
        <v>124</v>
      </c>
      <c r="F48" s="13" t="s">
        <v>105</v>
      </c>
      <c r="G48" s="17">
        <v>33753.053100000005</v>
      </c>
      <c r="H48" s="26">
        <v>4479.8</v>
      </c>
      <c r="I48" s="27" t="s">
        <v>105</v>
      </c>
      <c r="J48" s="27" t="s">
        <v>159</v>
      </c>
      <c r="K48" s="28">
        <f>M48+O48</f>
        <v>47350.26</v>
      </c>
      <c r="L48" s="29">
        <f>N48+P48</f>
        <v>6284.46</v>
      </c>
      <c r="M48" s="28">
        <v>47350.26</v>
      </c>
      <c r="N48" s="29">
        <v>6284.46</v>
      </c>
      <c r="O48" s="28"/>
      <c r="P48" s="29"/>
      <c r="Q48" s="27"/>
      <c r="R48" s="27"/>
      <c r="S48" s="27"/>
      <c r="T48" s="16"/>
    </row>
    <row r="49" spans="1:20" ht="51" x14ac:dyDescent="0.25">
      <c r="A49" s="13">
        <v>36</v>
      </c>
      <c r="B49" s="14" t="s">
        <v>146</v>
      </c>
      <c r="C49" s="15" t="s">
        <v>147</v>
      </c>
      <c r="D49" s="14" t="s">
        <v>148</v>
      </c>
      <c r="E49" s="16" t="s">
        <v>124</v>
      </c>
      <c r="F49" s="13" t="s">
        <v>149</v>
      </c>
      <c r="G49" s="17"/>
      <c r="H49" s="26"/>
      <c r="I49" s="27" t="s">
        <v>105</v>
      </c>
      <c r="J49" s="27" t="s">
        <v>150</v>
      </c>
      <c r="K49" s="28">
        <f>M49+O49</f>
        <v>4274.0200000000004</v>
      </c>
      <c r="L49" s="29">
        <f>N49+P49</f>
        <v>567.26</v>
      </c>
      <c r="M49" s="28">
        <v>4274.0200000000004</v>
      </c>
      <c r="N49" s="29">
        <v>567.26</v>
      </c>
      <c r="O49" s="28"/>
      <c r="P49" s="29"/>
      <c r="Q49" s="27"/>
      <c r="R49" s="31" t="s">
        <v>151</v>
      </c>
      <c r="S49" s="27"/>
      <c r="T49" s="16"/>
    </row>
    <row r="50" spans="1:20" ht="20.399999999999999" x14ac:dyDescent="0.25">
      <c r="A50" s="13">
        <v>37</v>
      </c>
      <c r="B50" s="14" t="s">
        <v>96</v>
      </c>
      <c r="C50" s="15">
        <v>31871791067</v>
      </c>
      <c r="D50" s="14" t="s">
        <v>97</v>
      </c>
      <c r="E50" s="16" t="s">
        <v>124</v>
      </c>
      <c r="F50" s="13" t="s">
        <v>105</v>
      </c>
      <c r="G50" s="17">
        <v>12138.531570000001</v>
      </c>
      <c r="H50" s="26">
        <v>1611.06</v>
      </c>
      <c r="I50" s="27" t="s">
        <v>105</v>
      </c>
      <c r="J50" s="27" t="s">
        <v>159</v>
      </c>
      <c r="K50" s="28">
        <v>15850.25</v>
      </c>
      <c r="L50" s="29">
        <v>2103.69</v>
      </c>
      <c r="M50" s="28">
        <v>15850.25</v>
      </c>
      <c r="N50" s="29">
        <v>2103.69</v>
      </c>
      <c r="O50" s="28"/>
      <c r="P50" s="29"/>
      <c r="Q50" s="27"/>
      <c r="R50" s="27"/>
      <c r="S50" s="27"/>
      <c r="T50" s="16"/>
    </row>
    <row r="51" spans="1:20" ht="40.799999999999997" x14ac:dyDescent="0.25">
      <c r="A51" s="13">
        <v>38</v>
      </c>
      <c r="B51" s="14" t="s">
        <v>98</v>
      </c>
      <c r="C51" s="15">
        <v>14374408040</v>
      </c>
      <c r="D51" s="14" t="s">
        <v>99</v>
      </c>
      <c r="E51" s="16"/>
      <c r="F51" s="13" t="s">
        <v>105</v>
      </c>
      <c r="G51" s="17">
        <v>404.979375</v>
      </c>
      <c r="H51" s="26">
        <v>53.75</v>
      </c>
      <c r="I51" s="27"/>
      <c r="J51" s="27"/>
      <c r="K51" s="28"/>
      <c r="L51" s="29"/>
      <c r="M51" s="28"/>
      <c r="N51" s="29"/>
      <c r="O51" s="28"/>
      <c r="P51" s="29"/>
      <c r="Q51" s="27"/>
      <c r="R51" s="27"/>
      <c r="S51" s="27"/>
      <c r="T51" s="16"/>
    </row>
    <row r="52" spans="1:20" ht="40.799999999999997" x14ac:dyDescent="0.25">
      <c r="A52" s="13">
        <v>39</v>
      </c>
      <c r="B52" s="14" t="s">
        <v>101</v>
      </c>
      <c r="C52" s="15">
        <v>19798348108</v>
      </c>
      <c r="D52" s="14" t="s">
        <v>102</v>
      </c>
      <c r="E52" s="16"/>
      <c r="F52" s="13" t="s">
        <v>105</v>
      </c>
      <c r="G52" s="17">
        <v>9151.479045</v>
      </c>
      <c r="H52" s="26">
        <v>1214.6099999999999</v>
      </c>
      <c r="I52" s="27"/>
      <c r="J52" s="27"/>
      <c r="K52" s="28"/>
      <c r="L52" s="29"/>
      <c r="M52" s="28"/>
      <c r="N52" s="29"/>
      <c r="O52" s="28"/>
      <c r="P52" s="29"/>
      <c r="Q52" s="27"/>
      <c r="R52" s="27"/>
      <c r="S52" s="27"/>
      <c r="T52" s="16"/>
    </row>
    <row r="53" spans="1:20" ht="40.799999999999997" x14ac:dyDescent="0.25">
      <c r="A53" s="13">
        <v>40</v>
      </c>
      <c r="B53" s="14" t="s">
        <v>103</v>
      </c>
      <c r="C53" s="15">
        <v>31156649650</v>
      </c>
      <c r="D53" s="14" t="s">
        <v>104</v>
      </c>
      <c r="E53" s="16"/>
      <c r="F53" s="13" t="s">
        <v>105</v>
      </c>
      <c r="G53" s="17">
        <v>3326.5570950000001</v>
      </c>
      <c r="H53" s="26">
        <v>441.51</v>
      </c>
      <c r="I53" s="27"/>
      <c r="J53" s="27"/>
      <c r="K53" s="28"/>
      <c r="L53" s="29"/>
      <c r="M53" s="28"/>
      <c r="N53" s="29"/>
      <c r="O53" s="28"/>
      <c r="P53" s="29"/>
      <c r="Q53" s="27"/>
      <c r="R53" s="27"/>
      <c r="S53" s="27"/>
      <c r="T53" s="16"/>
    </row>
  </sheetData>
  <autoFilter ref="A12:T12" xr:uid="{00000000-0009-0000-0000-000000000000}"/>
  <sortState xmlns:xlrd2="http://schemas.microsoft.com/office/spreadsheetml/2017/richdata2" ref="B13:T53">
    <sortCondition ref="B13:B53"/>
  </sortState>
  <mergeCells count="29">
    <mergeCell ref="A10:C10"/>
    <mergeCell ref="D10:T10"/>
    <mergeCell ref="A7:C7"/>
    <mergeCell ref="D7:T7"/>
    <mergeCell ref="A8:C8"/>
    <mergeCell ref="D8:T8"/>
    <mergeCell ref="A9:C9"/>
    <mergeCell ref="D9:T9"/>
    <mergeCell ref="A4:C4"/>
    <mergeCell ref="D4:T4"/>
    <mergeCell ref="A5:C5"/>
    <mergeCell ref="D5:T5"/>
    <mergeCell ref="A6:C6"/>
    <mergeCell ref="D6:T6"/>
    <mergeCell ref="A1:C1"/>
    <mergeCell ref="D1:T1"/>
    <mergeCell ref="A2:C2"/>
    <mergeCell ref="D2:T2"/>
    <mergeCell ref="A3:C3"/>
    <mergeCell ref="D3:T3"/>
    <mergeCell ref="G41:G42"/>
    <mergeCell ref="H41:H42"/>
    <mergeCell ref="I41:I42"/>
    <mergeCell ref="J41:J42"/>
    <mergeCell ref="A41:A42"/>
    <mergeCell ref="B41:B42"/>
    <mergeCell ref="C41:C42"/>
    <mergeCell ref="D41:D42"/>
    <mergeCell ref="F41:F42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Prijave tražbina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2023-01-10T08:57:59Z</cp:lastPrinted>
  <dcterms:created xsi:type="dcterms:W3CDTF">2022-12-27T12:06:54Z</dcterms:created>
  <dcterms:modified xsi:type="dcterms:W3CDTF">2024-01-22T10:34:39Z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