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9 - PROGRESSUM CONSTRUCTUM d.o.o. Vodnjan (St 457-2023)\Prijave tražbina vjerovnika sa tablicom\"/>
    </mc:Choice>
  </mc:AlternateContent>
  <xr:revisionPtr revIDLastSave="0" documentId="13_ncr:1_{5F327685-FB5B-4ABF-BB3C-A8190A0E3E3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9" i="1" l="1"/>
  <c r="L20" i="1"/>
  <c r="L55" i="1"/>
  <c r="K55" i="1"/>
  <c r="K27" i="1"/>
  <c r="L27" i="1"/>
  <c r="L21" i="1"/>
  <c r="K21" i="1"/>
  <c r="K33" i="1"/>
  <c r="L33" i="1"/>
  <c r="L19" i="1"/>
  <c r="K19" i="1"/>
  <c r="N19" i="1"/>
  <c r="L35" i="1"/>
  <c r="K35" i="1"/>
  <c r="M35" i="1"/>
  <c r="N35" i="1"/>
  <c r="L16" i="1"/>
  <c r="K16" i="1"/>
  <c r="L26" i="1"/>
  <c r="K59" i="1"/>
  <c r="N59" i="1"/>
  <c r="L59" i="1" s="1"/>
  <c r="K47" i="1"/>
  <c r="N50" i="1"/>
  <c r="L47" i="1" s="1"/>
  <c r="N49" i="1"/>
  <c r="M49" i="1"/>
  <c r="N48" i="1"/>
  <c r="M48" i="1"/>
  <c r="N47" i="1"/>
  <c r="M47" i="1"/>
  <c r="L41" i="1"/>
  <c r="N29" i="1" l="1"/>
  <c r="L29" i="1" s="1"/>
  <c r="L53" i="1"/>
  <c r="K53" i="1"/>
  <c r="M53" i="1"/>
  <c r="N53" i="1"/>
  <c r="K13" i="1"/>
  <c r="N24" i="1" l="1"/>
  <c r="L24" i="1" s="1"/>
</calcChain>
</file>

<file path=xl/sharedStrings.xml><?xml version="1.0" encoding="utf-8"?>
<sst xmlns="http://schemas.openxmlformats.org/spreadsheetml/2006/main" count="308" uniqueCount="209">
  <si>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</si>
  <si>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</si>
  <si>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</si>
  <si>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</si>
  <si>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</si>
  <si>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</si>
  <si>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</si>
  <si>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</si>
  <si>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</si>
  <si>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</si>
  <si>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</si>
  <si>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</si>
  <si>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</si>
  <si>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</si>
  <si>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</si>
  <si>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</si>
  <si>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</si>
  <si>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</si>
  <si>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</si>
  <si>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</si>
  <si>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</si>
  <si>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</si>
  <si>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</si>
  <si>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</si>
  <si>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</si>
  <si>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</si>
  <si>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</si>
  <si>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</si>
  <si>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</si>
  <si>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</si>
  <si>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</si>
  <si>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</si>
  <si>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 xml:space="preserve">034-011/23-10/39 </t>
  </si>
  <si>
    <t>Trgovački sud u Pazinu</t>
  </si>
  <si>
    <t>St-457/2023</t>
  </si>
  <si>
    <t xml:space="preserve">PROGRESSUM CONSTRUCTUM d.o.o. </t>
  </si>
  <si>
    <t xml:space="preserve">Trgovačka ulica – Via Merceria 40, 52215 Vodnjan </t>
  </si>
  <si>
    <t>88150979673</t>
  </si>
  <si>
    <t>KANIKA  d.o.o.</t>
  </si>
  <si>
    <t>DA</t>
  </si>
  <si>
    <t>KRAJCAR DENIS, JAVNI BILJEŽNIK</t>
  </si>
  <si>
    <t>76890055000</t>
  </si>
  <si>
    <t>Ulica Nikole Pavića 11, Zagreb</t>
  </si>
  <si>
    <t>19158233033</t>
  </si>
  <si>
    <t>METIS d.d.</t>
  </si>
  <si>
    <t>Kukuljanovo 414, Kukuljanovo</t>
  </si>
  <si>
    <t>GUNJAČA DRAŽEN, ODVJETNIČKI URED</t>
  </si>
  <si>
    <t>90234057003</t>
  </si>
  <si>
    <t>Odvjetničko društvo Pajić &amp; Pajić j.t.d.</t>
  </si>
  <si>
    <t>Flanatička ulica - Via Flanatica 25, Pula</t>
  </si>
  <si>
    <t>93246509503</t>
  </si>
  <si>
    <t>ONIX d.o.o.</t>
  </si>
  <si>
    <t>54452645261</t>
  </si>
  <si>
    <t>ONIX INFORMATIKA d.o.o.</t>
  </si>
  <si>
    <t>Mletačka ulica 12 III, Pula</t>
  </si>
  <si>
    <t>Paganorska ulica - Via Paganor 5, Pula</t>
  </si>
  <si>
    <t>23780250353</t>
  </si>
  <si>
    <t>OTP Leasing d.d.</t>
  </si>
  <si>
    <t>Petrovaradinska ulica 1, Zagreb</t>
  </si>
  <si>
    <t>02535697732</t>
  </si>
  <si>
    <t>Privredna banka Zagreb d.d.</t>
  </si>
  <si>
    <t>57270798205</t>
  </si>
  <si>
    <t>PBZ-LEASING d.o.o.</t>
  </si>
  <si>
    <t>PEEM d. o. o.</t>
  </si>
  <si>
    <t>90275854576</t>
  </si>
  <si>
    <t>PORSCHE LEASING d.o.o.</t>
  </si>
  <si>
    <t>37014999119</t>
  </si>
  <si>
    <t>PROGRESSUM CONSTRUCTUM d. o. o.</t>
  </si>
  <si>
    <t>Tometići 1 A, Kastav</t>
  </si>
  <si>
    <t>Radnička cesta 50, Zagreb</t>
  </si>
  <si>
    <t>Radnička cesta 44, Zagreb</t>
  </si>
  <si>
    <t>Dukićeva ulica - Via Ante Dukić 13, Pula</t>
  </si>
  <si>
    <t>Ulica Velimira Škorpika 21, Zagreb</t>
  </si>
  <si>
    <t>05337941744</t>
  </si>
  <si>
    <t>PROTECTION d. o. o.</t>
  </si>
  <si>
    <t>Ulica Joakima Rakovca - Via Joakim Rakovac 10, Umag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</si>
  <si>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(5337941744)</t>
    </r>
  </si>
  <si>
    <t>18683136487</t>
  </si>
  <si>
    <t>REPUBLIKA HRVATSKA MINISTARSTVO FINANCIJA</t>
  </si>
  <si>
    <t>KATANČIĆEVA 5, Zagreb</t>
  </si>
  <si>
    <t>90609105270</t>
  </si>
  <si>
    <t>RESPECTO d.o.o.</t>
  </si>
  <si>
    <t>Ulica Monte Lesso - Via Monte Lesso 11, Pula</t>
  </si>
  <si>
    <t>92389180166</t>
  </si>
  <si>
    <t>SIGNAL SISTEM d. o. o.</t>
  </si>
  <si>
    <t>93874487104</t>
  </si>
  <si>
    <t>VIA ING d. o. o.</t>
  </si>
  <si>
    <t>Dobricheva ulica - Via Sergio Dobrich 30, Pula</t>
  </si>
  <si>
    <t>Grubišina ulica - Via Slavko Grubiša 15, Pula</t>
  </si>
  <si>
    <t>34299735778</t>
  </si>
  <si>
    <t>VINTIJAN d.o.o.</t>
  </si>
  <si>
    <t>40321585935</t>
  </si>
  <si>
    <t>VODOPROMET d.o.o.</t>
  </si>
  <si>
    <t>Valtura, Valtursko polje 212, Ližnjan</t>
  </si>
  <si>
    <t>41048136332</t>
  </si>
  <si>
    <t>WT GRUPA d.o.o.</t>
  </si>
  <si>
    <t>Mavrinci, Mavrinci 71, Čavle</t>
  </si>
  <si>
    <t>90629578695</t>
  </si>
  <si>
    <t xml:space="preserve">Nazorova ulica - Via Vladimir Nazor 23, Pula </t>
  </si>
  <si>
    <t>44431677200</t>
  </si>
  <si>
    <t>ZORKO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</si>
  <si>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(Zavod za javno zdravstvo istarske županije)</t>
    </r>
  </si>
  <si>
    <t>29919922049</t>
  </si>
  <si>
    <t>Županijska uprava za ceste Istarske županije</t>
  </si>
  <si>
    <t>Matka Brajše Rašana 2 /4, Pazin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</si>
  <si>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napotpun naziv vjerovnika (Županijska uprava za ceste)</t>
    </r>
  </si>
  <si>
    <t>Franje Glavinića 3, Kanfanar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</si>
  <si>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(Radnička cesta 44, Zagreb); </t>
    </r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(PBZ BANKA D.D.)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</si>
  <si>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(Odvjetničko društvo Paić &amp; Pajić)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</si>
  <si>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(Područni ured Pazin); </t>
    </r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(REPUBLIKA HRVATSKA, MINISTARSTVO FINANCIJA, POREZNA UPRAVA)</t>
    </r>
  </si>
  <si>
    <t>NASTAVNI ZAVOD ZA JAVNO ZDRAVSTVO ISTARSKE ŽUPANIJE-ISTITUTO FORMATIVO DI SANITA PUBBLICA DELLA REGIONE ISTRIANA</t>
  </si>
  <si>
    <t>EUROHERC osiguranje d.d.</t>
  </si>
  <si>
    <t xml:space="preserve">Ulica grada Vukovara 282, Zagreb </t>
  </si>
  <si>
    <t>Redovna tražbina</t>
  </si>
  <si>
    <t>12.12.2023.</t>
  </si>
  <si>
    <t>Police osiguranja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</si>
  <si>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adresu podružnice (Matka Laginje 3, Pula)</t>
    </r>
  </si>
  <si>
    <t>A1 Hrvatska d.o.o.</t>
  </si>
  <si>
    <t>DA
63.954,53 kn</t>
  </si>
  <si>
    <t>Vrtni put 1, Zagreb</t>
  </si>
  <si>
    <t>15.12.2023.</t>
  </si>
  <si>
    <t>Porezni dug</t>
  </si>
  <si>
    <t>DA
125.566,05 EUR / 946.077,39 kn</t>
  </si>
  <si>
    <t>Ugovor o financijskom leasingu broj 1 104314</t>
  </si>
  <si>
    <t>DA
210.000,00 kn</t>
  </si>
  <si>
    <t>Volkswagen GV CADDY COMFORTLINE VAN 2.0 TDI DSG, broj šasije WV1ZZZ2KZJX115014</t>
  </si>
  <si>
    <t>GEOCOP  d.o.o.</t>
  </si>
  <si>
    <t xml:space="preserve">Ulica 43. istarske divizije - Via della 43. a divisione istriana 35, 52210 Rovinj </t>
  </si>
  <si>
    <t>19.12.2023.</t>
  </si>
  <si>
    <t>DA
4.461,47 EUR</t>
  </si>
  <si>
    <t>Bjanko zadužnica, JB Denis Krajcar, OV-10077/2019, Pula, 30.10.2019.</t>
  </si>
  <si>
    <t>ANTE-INŽENJERSTVO d.o.o.</t>
  </si>
  <si>
    <t>06531687122</t>
  </si>
  <si>
    <t>Petra Krešimira 19, Zmijavci</t>
  </si>
  <si>
    <t>AUTO BENUSSI d.o.o.</t>
  </si>
  <si>
    <t>96262119913</t>
  </si>
  <si>
    <t>Industrijska ulica - Via dell'industria 2 D,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</si>
  <si>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(6531687122)</t>
    </r>
  </si>
  <si>
    <t>BENUSSI d.o.o.</t>
  </si>
  <si>
    <t>87971197112</t>
  </si>
  <si>
    <t>Fažanska cesta 86, Fažana</t>
  </si>
  <si>
    <t>BIS GRAD d.o.o.</t>
  </si>
  <si>
    <t>16049987999</t>
  </si>
  <si>
    <t>Kukuljanovo 199, Kukuljanovo</t>
  </si>
  <si>
    <t xml:space="preserve">BIS IMPETUS d.o.o. </t>
  </si>
  <si>
    <t>25958627039</t>
  </si>
  <si>
    <t>Ulica Fojbon - Via Foibon 48 A, Pula</t>
  </si>
  <si>
    <t>CESTA d.o.o.</t>
  </si>
  <si>
    <t>Strossmayerova ulica - Via Josip Juraj Strossmayer 4, Pula</t>
  </si>
  <si>
    <t>11100535105</t>
  </si>
  <si>
    <t>ĐUSTO d.o.o.</t>
  </si>
  <si>
    <t>20729163741</t>
  </si>
  <si>
    <t>Čuši 4, Poreč</t>
  </si>
  <si>
    <t xml:space="preserve">ELEKTRONIČKI RAČUNI d.o.o. </t>
  </si>
  <si>
    <t>Ulica Simona Gregorčiča 8, Zagreb</t>
  </si>
  <si>
    <t>42889250808</t>
  </si>
  <si>
    <t xml:space="preserve">EOS MATRIX d.o.o. </t>
  </si>
  <si>
    <t>76674680107</t>
  </si>
  <si>
    <t>Horvatova ulica 82, Zagreb</t>
  </si>
  <si>
    <t xml:space="preserve">FEROS  d.o.o. </t>
  </si>
  <si>
    <t xml:space="preserve">Industrijska ulica 18, Hrušćica </t>
  </si>
  <si>
    <t>FRANE d.o.o.</t>
  </si>
  <si>
    <t xml:space="preserve">Rade Končara 20, Višnjan </t>
  </si>
  <si>
    <t>GENERALI OSIGURANJE d.d.</t>
  </si>
  <si>
    <t>Slavonska avenija 1 B, Zagreb</t>
  </si>
  <si>
    <t>H. I. P. E. R. d.o.o.</t>
  </si>
  <si>
    <t>Ulica Castello - Via Castello 22, Vodnjan</t>
  </si>
  <si>
    <t xml:space="preserve">HEP-ODS d.o.o. </t>
  </si>
  <si>
    <t xml:space="preserve">Ulica grada Vukovara 37,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</si>
  <si>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adresu vjerovnika (Vergerijeva 6, Pula)</t>
    </r>
  </si>
  <si>
    <t>Hrvatske ceste d.o.o.</t>
  </si>
  <si>
    <t>Izlučno pravo</t>
  </si>
  <si>
    <t>Ugovor o financijskom leasingu broj 1044398</t>
  </si>
  <si>
    <t>DA
920.502,97 kn</t>
  </si>
  <si>
    <t>20.12.2023.</t>
  </si>
  <si>
    <t>Ugovor o dugoročnom kreditu, broj 5010679297, od 28.06.2018.g.</t>
  </si>
  <si>
    <t>Ugovor o kratkoročnom kreditu - dopušteno prekoračenje po transakcijskom računu, broj 2340009-1110751902, od 12.02.2018.g., zajedno s Dodatkom I Ugovoru od 16.01.2019.g.</t>
  </si>
  <si>
    <t>Ugovor o otvaranju i vođenju transakcijskog računa te obavljanju platnih i ostalih usluga od 30.10.2015.g., broj računa HR26 23400091110751902</t>
  </si>
  <si>
    <t>Ugovor o otvaranju i vođenju transakcijskog računa te obavljanju platnih i ostalih usluga od 15.03.2017.g., broj računa HR26 23400091510849043</t>
  </si>
  <si>
    <t>DA
69.377,24 EUR / 522.722,81 kn</t>
  </si>
  <si>
    <t>TAKEUCHI BAGER TB290A S KLIMOM SUKLADNO SPECIFIKACIJI U ČLANKU 11. UGOVORA, god. proizvodnje 2018.</t>
  </si>
  <si>
    <t>Sudska nagodba od dana 24. studenog 2022. godine, sklopljena pred Općinskim sudom u Puli-Pola, poslovni broj Povrv-433/2021-16, pravomoćna od dana 24.11.2022., ovršna od dana 16.7.2023.</t>
  </si>
  <si>
    <t>27.12.2023.</t>
  </si>
  <si>
    <t>Predstečajni postupak St-457/2023</t>
  </si>
  <si>
    <t>Financijska agencija</t>
  </si>
  <si>
    <t xml:space="preserve">Ulica grada Vukovara 70, Zagreb </t>
  </si>
  <si>
    <t>NE</t>
  </si>
  <si>
    <t>21.12.2023.</t>
  </si>
  <si>
    <t>22.12.2023.</t>
  </si>
  <si>
    <t>OVRV-535/2023 kod JB Fabian Kliman, OIB 87442360678</t>
  </si>
  <si>
    <t>Račun 23-360-000006, Račun 23-360-000007, ugovor o pozajmici</t>
  </si>
  <si>
    <t>Ugovor o pozajmici</t>
  </si>
  <si>
    <t>Račun za pružene usluge</t>
  </si>
  <si>
    <t>Vodi se postupak kao u povodu prigovora protiv platnog naloga (jer je ovršenik izjavio prigovor na rješenje o ovrsi) kod Trgovačkog suda u Pazinu posl.br.Ovrv-55/2023</t>
  </si>
  <si>
    <t>Kandlerova 3, Pula</t>
  </si>
  <si>
    <t>DA
6.636,14 EUR / 50.000,00 kn</t>
  </si>
  <si>
    <t>Naknada za usluge putem digitalnog certifikata (PKI), Obračun naknade za provedbu osnove za plaćanje-prisilna naplata (čl.22. Zakona o provedbi ovrhe na novčanim sredstvima - NN 68/18, 02/20, 46/20, 47/20</t>
  </si>
  <si>
    <t>DA
1.524,74 EUR</t>
  </si>
  <si>
    <t>Flanatička 10, Pula</t>
  </si>
  <si>
    <t>Račun broj 224 od 18.03.2021., račun broj 450 od 02.06.2021., račun broj 35 od 26.01.2022.godine, te konto kartica na dan 27.12.2023.godine</t>
  </si>
  <si>
    <t>CROATIA BANKA d.d.</t>
  </si>
  <si>
    <t>32247795989</t>
  </si>
  <si>
    <t>Ulica Roberta Frangeša - Mihanovića 9, Zagreb</t>
  </si>
  <si>
    <t>118-08-401-23-25</t>
  </si>
  <si>
    <t>Vončinina ulica 3, 
Zagreb</t>
  </si>
  <si>
    <t>Vintijan 26, 
Pula</t>
  </si>
  <si>
    <t xml:space="preserve">DA
</t>
  </si>
  <si>
    <t>Bjanko zadužnica od 23.11.2016. solemiziranu kod JB Marine Paić Čerin iz Pula, Olge Ban 8 pod br. OV-9756/16 dana 23.11.2016.
Bjanko zadužnica od 23.11.2016. solemiziranu kod JB Marine Paić Čerin iz Pula, Olge Ban 8 pod br. OV-9757/16 dana 23.11.20216.
izdane po ugovoru o nenamjenskom kreditu građana u kunama, br.Ugovora: 2100394683 od 21.11.2016. zaključenim sa korisnikom kredita Marčeta Lukom, Pineta I ogr.2, Valbandon, Fažana, OIB 69389432031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</si>
  <si>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iskazao pogrešan iznos dospjele tražbine u kunama (78.767,84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</si>
</sst>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zoomScale="90" zoomScaleNormal="90" workbookViewId="0">
      <selection activeCell="F41" sqref="F41:F42"/>
    </sheetView>
  </sheetViews>
  <sheetFormatPr defaultRowHeight="13.2" x14ac:dyDescent="0.25"/>
  <cols>
    <col min="1" max="1" width="3.6640625" style="1" customWidth="1"/>
    <col min="2" max="2" width="28.5546875" style="1" bestFit="1" customWidth="1"/>
    <col min="3" max="3" width="11.6640625" style="1" customWidth="1"/>
    <col min="4" max="4" width="18.33203125" style="1" customWidth="1"/>
    <col min="5" max="5" width="10.5546875" style="1" customWidth="1"/>
    <col min="6" max="6" width="10" style="1" customWidth="1"/>
    <col min="7" max="7" width="12" style="1" bestFit="1" customWidth="1"/>
    <col min="8" max="8" width="16.88671875" style="1" customWidth="1"/>
    <col min="9" max="9" width="7.88671875" style="1" customWidth="1"/>
    <col min="10" max="10" width="9.6640625" style="1" customWidth="1"/>
    <col min="11" max="11" width="12" style="1" customWidth="1"/>
    <col min="12" max="12" width="16.33203125" style="1" customWidth="1"/>
    <col min="13" max="13" width="11.88671875" style="1" customWidth="1"/>
    <col min="14" max="14" width="14.33203125" style="1" bestFit="1" customWidth="1"/>
    <col min="15" max="15" width="11" style="1" customWidth="1"/>
    <col min="16" max="16" width="12.33203125" style="1" customWidth="1"/>
    <col min="17" max="17" width="14.44140625" style="1" customWidth="1"/>
    <col min="18" max="18" width="31.21875" style="1" bestFit="1" customWidth="1"/>
    <col min="19" max="19" width="20.5546875" style="1" customWidth="1"/>
    <col min="20" max="20" width="22.6640625" style="1" customWidth="1"/>
  </cols>
  <sheetData>
    <row r="1" spans="1:20" s="4" customFormat="1" ht="12" x14ac:dyDescent="0.2">
      <c r="A1" s="57" t="s">
        <v>0</v>
      </c>
      <c r="B1" s="57"/>
      <c r="C1" s="57"/>
      <c r="D1" s="59" t="s">
        <v>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4" customFormat="1" ht="10.199999999999999" x14ac:dyDescent="0.2">
      <c r="A2" s="57" t="s">
        <v>2</v>
      </c>
      <c r="B2" s="57"/>
      <c r="C2" s="57"/>
      <c r="D2" s="60">
        <v>45293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4" customFormat="1" ht="10.199999999999999" x14ac:dyDescent="0.2">
      <c r="A3" s="57" t="s">
        <v>21</v>
      </c>
      <c r="B3" s="57" t="s">
        <v>3</v>
      </c>
      <c r="C3" s="57"/>
      <c r="D3" s="58" t="s">
        <v>32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s="4" customFormat="1" ht="10.199999999999999" x14ac:dyDescent="0.2">
      <c r="A4" s="57" t="s">
        <v>22</v>
      </c>
      <c r="B4" s="57"/>
      <c r="C4" s="57"/>
      <c r="D4" s="58" t="s">
        <v>203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4" customFormat="1" ht="10.199999999999999" x14ac:dyDescent="0.2">
      <c r="A5" s="57" t="s">
        <v>4</v>
      </c>
      <c r="B5" s="57"/>
      <c r="C5" s="57"/>
      <c r="D5" s="58" t="s">
        <v>33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s="4" customFormat="1" ht="10.199999999999999" x14ac:dyDescent="0.2">
      <c r="A6" s="57" t="s">
        <v>5</v>
      </c>
      <c r="B6" s="57"/>
      <c r="C6" s="57"/>
      <c r="D6" s="58" t="s">
        <v>34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s="4" customFormat="1" ht="10.199999999999999" x14ac:dyDescent="0.2">
      <c r="A7" s="57" t="s">
        <v>6</v>
      </c>
      <c r="B7" s="57" t="s">
        <v>3</v>
      </c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s="4" customFormat="1" ht="10.199999999999999" x14ac:dyDescent="0.2">
      <c r="A8" s="57" t="s">
        <v>7</v>
      </c>
      <c r="B8" s="57"/>
      <c r="C8" s="57"/>
      <c r="D8" s="58" t="s">
        <v>35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s="4" customFormat="1" ht="10.199999999999999" x14ac:dyDescent="0.2">
      <c r="A9" s="57" t="s">
        <v>8</v>
      </c>
      <c r="B9" s="57"/>
      <c r="C9" s="57"/>
      <c r="D9" s="58">
        <v>52486319866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s="4" customFormat="1" ht="10.199999999999999" x14ac:dyDescent="0.2">
      <c r="A10" s="57" t="s">
        <v>9</v>
      </c>
      <c r="B10" s="57"/>
      <c r="C10" s="57"/>
      <c r="D10" s="58" t="s">
        <v>36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51" x14ac:dyDescent="0.2">
      <c r="A13" s="8">
        <v>1</v>
      </c>
      <c r="B13" s="9" t="s">
        <v>117</v>
      </c>
      <c r="C13" s="10">
        <v>29524210204</v>
      </c>
      <c r="D13" s="9" t="s">
        <v>119</v>
      </c>
      <c r="E13" s="11" t="s">
        <v>113</v>
      </c>
      <c r="F13" s="8" t="s">
        <v>39</v>
      </c>
      <c r="G13" s="12">
        <v>34515.32</v>
      </c>
      <c r="H13" s="13">
        <v>4580.97</v>
      </c>
      <c r="I13" s="10" t="s">
        <v>39</v>
      </c>
      <c r="J13" s="10" t="s">
        <v>114</v>
      </c>
      <c r="K13" s="14">
        <f>M13+O13</f>
        <v>41689.980000000003</v>
      </c>
      <c r="L13" s="15"/>
      <c r="M13" s="14">
        <v>41689.980000000003</v>
      </c>
      <c r="N13" s="15"/>
      <c r="O13" s="14"/>
      <c r="P13" s="15"/>
      <c r="Q13" s="8" t="s">
        <v>118</v>
      </c>
      <c r="R13" s="16" t="s">
        <v>181</v>
      </c>
      <c r="S13" s="10"/>
      <c r="T13" s="10"/>
    </row>
    <row r="14" spans="1:20" s="3" customFormat="1" ht="30.6" x14ac:dyDescent="0.2">
      <c r="A14" s="8">
        <v>2</v>
      </c>
      <c r="B14" s="9" t="s">
        <v>131</v>
      </c>
      <c r="C14" s="17" t="s">
        <v>132</v>
      </c>
      <c r="D14" s="11" t="s">
        <v>133</v>
      </c>
      <c r="E14" s="11"/>
      <c r="F14" s="8" t="s">
        <v>39</v>
      </c>
      <c r="G14" s="12">
        <v>7954.93</v>
      </c>
      <c r="H14" s="13">
        <v>1055.8</v>
      </c>
      <c r="I14" s="10"/>
      <c r="J14" s="10"/>
      <c r="K14" s="14"/>
      <c r="L14" s="15"/>
      <c r="M14" s="14"/>
      <c r="N14" s="15"/>
      <c r="O14" s="14"/>
      <c r="P14" s="15"/>
      <c r="Q14" s="8"/>
      <c r="R14" s="16"/>
      <c r="S14" s="10"/>
      <c r="T14" s="18" t="s">
        <v>137</v>
      </c>
    </row>
    <row r="15" spans="1:20" s="3" customFormat="1" ht="20.399999999999999" x14ac:dyDescent="0.2">
      <c r="A15" s="8">
        <v>3</v>
      </c>
      <c r="B15" s="9" t="s">
        <v>134</v>
      </c>
      <c r="C15" s="17" t="s">
        <v>135</v>
      </c>
      <c r="D15" s="11" t="s">
        <v>136</v>
      </c>
      <c r="E15" s="11"/>
      <c r="F15" s="8" t="s">
        <v>39</v>
      </c>
      <c r="G15" s="12">
        <v>35071.74</v>
      </c>
      <c r="H15" s="13">
        <v>4654.82</v>
      </c>
      <c r="I15" s="10"/>
      <c r="J15" s="10"/>
      <c r="K15" s="14"/>
      <c r="L15" s="15"/>
      <c r="M15" s="14"/>
      <c r="N15" s="15"/>
      <c r="O15" s="14"/>
      <c r="P15" s="15"/>
      <c r="Q15" s="8"/>
      <c r="R15" s="16"/>
      <c r="S15" s="10"/>
      <c r="T15" s="10"/>
    </row>
    <row r="16" spans="1:20" s="3" customFormat="1" ht="20.399999999999999" x14ac:dyDescent="0.2">
      <c r="A16" s="8">
        <v>4</v>
      </c>
      <c r="B16" s="9" t="s">
        <v>138</v>
      </c>
      <c r="C16" s="17" t="s">
        <v>139</v>
      </c>
      <c r="D16" s="11" t="s">
        <v>140</v>
      </c>
      <c r="E16" s="11" t="s">
        <v>113</v>
      </c>
      <c r="F16" s="8" t="s">
        <v>39</v>
      </c>
      <c r="G16" s="12">
        <v>135003.76999999999</v>
      </c>
      <c r="H16" s="13">
        <v>17918.080000000002</v>
      </c>
      <c r="I16" s="10" t="s">
        <v>39</v>
      </c>
      <c r="J16" s="10" t="s">
        <v>188</v>
      </c>
      <c r="K16" s="14">
        <f>M16+O16</f>
        <v>270007.62</v>
      </c>
      <c r="L16" s="15">
        <f>N16+P16</f>
        <v>35836.160000000003</v>
      </c>
      <c r="M16" s="14">
        <v>135003.81</v>
      </c>
      <c r="N16" s="15">
        <v>17918.080000000002</v>
      </c>
      <c r="O16" s="14">
        <v>135003.81</v>
      </c>
      <c r="P16" s="15">
        <v>17918.080000000002</v>
      </c>
      <c r="Q16" s="8"/>
      <c r="R16" s="16"/>
      <c r="S16" s="10"/>
      <c r="T16" s="10"/>
    </row>
    <row r="17" spans="1:20" s="3" customFormat="1" ht="20.399999999999999" x14ac:dyDescent="0.2">
      <c r="A17" s="8">
        <v>5</v>
      </c>
      <c r="B17" s="9" t="s">
        <v>141</v>
      </c>
      <c r="C17" s="17" t="s">
        <v>142</v>
      </c>
      <c r="D17" s="11" t="s">
        <v>143</v>
      </c>
      <c r="E17" s="11"/>
      <c r="F17" s="8" t="s">
        <v>39</v>
      </c>
      <c r="G17" s="12">
        <v>749.98</v>
      </c>
      <c r="H17" s="13">
        <v>99.54</v>
      </c>
      <c r="I17" s="10"/>
      <c r="J17" s="10"/>
      <c r="K17" s="14"/>
      <c r="L17" s="15"/>
      <c r="M17" s="14"/>
      <c r="N17" s="15"/>
      <c r="O17" s="14"/>
      <c r="P17" s="15"/>
      <c r="Q17" s="8"/>
      <c r="R17" s="16"/>
      <c r="S17" s="10"/>
      <c r="T17" s="10"/>
    </row>
    <row r="18" spans="1:20" s="3" customFormat="1" ht="20.399999999999999" x14ac:dyDescent="0.2">
      <c r="A18" s="8">
        <v>6</v>
      </c>
      <c r="B18" s="9" t="s">
        <v>144</v>
      </c>
      <c r="C18" s="17" t="s">
        <v>145</v>
      </c>
      <c r="D18" s="11" t="s">
        <v>146</v>
      </c>
      <c r="E18" s="11" t="s">
        <v>113</v>
      </c>
      <c r="F18" s="8" t="s">
        <v>39</v>
      </c>
      <c r="G18" s="12">
        <v>52023.16</v>
      </c>
      <c r="H18" s="13">
        <v>6904.66</v>
      </c>
      <c r="I18" s="10" t="s">
        <v>39</v>
      </c>
      <c r="J18" s="10" t="s">
        <v>188</v>
      </c>
      <c r="K18" s="14">
        <v>52023.16</v>
      </c>
      <c r="L18" s="15">
        <v>6904.66</v>
      </c>
      <c r="M18" s="14">
        <v>52023.16</v>
      </c>
      <c r="N18" s="15">
        <v>6904.66</v>
      </c>
      <c r="O18" s="14"/>
      <c r="P18" s="15"/>
      <c r="Q18" s="8"/>
      <c r="R18" s="11" t="s">
        <v>192</v>
      </c>
      <c r="S18" s="10"/>
      <c r="T18" s="10"/>
    </row>
    <row r="19" spans="1:20" s="3" customFormat="1" ht="40.799999999999997" x14ac:dyDescent="0.2">
      <c r="A19" s="8">
        <v>7</v>
      </c>
      <c r="B19" s="9" t="s">
        <v>147</v>
      </c>
      <c r="C19" s="17" t="s">
        <v>149</v>
      </c>
      <c r="D19" s="11" t="s">
        <v>148</v>
      </c>
      <c r="E19" s="11" t="s">
        <v>113</v>
      </c>
      <c r="F19" s="8" t="s">
        <v>39</v>
      </c>
      <c r="G19" s="12">
        <v>57721.65</v>
      </c>
      <c r="H19" s="13">
        <v>7660.98</v>
      </c>
      <c r="I19" s="10" t="s">
        <v>39</v>
      </c>
      <c r="J19" s="10" t="s">
        <v>188</v>
      </c>
      <c r="K19" s="14">
        <f>M19+O19</f>
        <v>155534.76</v>
      </c>
      <c r="L19" s="15">
        <f>N19+P19</f>
        <v>20908.559999999998</v>
      </c>
      <c r="M19" s="14">
        <v>76767.38</v>
      </c>
      <c r="N19" s="15">
        <f>7660.98+2793.3</f>
        <v>10454.279999999999</v>
      </c>
      <c r="O19" s="14">
        <v>78767.38</v>
      </c>
      <c r="P19" s="15">
        <v>10454.280000000001</v>
      </c>
      <c r="Q19" s="8"/>
      <c r="R19" s="16" t="s">
        <v>193</v>
      </c>
      <c r="S19" s="10"/>
      <c r="T19" s="18" t="s">
        <v>208</v>
      </c>
    </row>
    <row r="20" spans="1:20" s="3" customFormat="1" ht="132.6" x14ac:dyDescent="0.2">
      <c r="A20" s="8">
        <v>8</v>
      </c>
      <c r="B20" s="9" t="s">
        <v>200</v>
      </c>
      <c r="C20" s="17" t="s">
        <v>201</v>
      </c>
      <c r="D20" s="11" t="s">
        <v>202</v>
      </c>
      <c r="E20" s="11" t="s">
        <v>113</v>
      </c>
      <c r="F20" s="8" t="s">
        <v>186</v>
      </c>
      <c r="G20" s="12"/>
      <c r="H20" s="13"/>
      <c r="I20" s="10" t="s">
        <v>39</v>
      </c>
      <c r="J20" s="10" t="s">
        <v>182</v>
      </c>
      <c r="K20" s="14"/>
      <c r="L20" s="15">
        <f>N20+P20</f>
        <v>11939.02</v>
      </c>
      <c r="M20" s="14"/>
      <c r="N20" s="15"/>
      <c r="O20" s="14"/>
      <c r="P20" s="15">
        <v>11939.02</v>
      </c>
      <c r="Q20" s="8" t="s">
        <v>206</v>
      </c>
      <c r="R20" s="16" t="s">
        <v>207</v>
      </c>
      <c r="S20" s="10"/>
      <c r="T20" s="10"/>
    </row>
    <row r="21" spans="1:20" s="3" customFormat="1" ht="20.399999999999999" x14ac:dyDescent="0.2">
      <c r="A21" s="8">
        <v>9</v>
      </c>
      <c r="B21" s="9" t="s">
        <v>150</v>
      </c>
      <c r="C21" s="17" t="s">
        <v>151</v>
      </c>
      <c r="D21" s="11" t="s">
        <v>152</v>
      </c>
      <c r="E21" s="11" t="s">
        <v>113</v>
      </c>
      <c r="F21" s="8" t="s">
        <v>39</v>
      </c>
      <c r="G21" s="12">
        <v>102371.33</v>
      </c>
      <c r="H21" s="13">
        <v>13587.01</v>
      </c>
      <c r="I21" s="10" t="s">
        <v>39</v>
      </c>
      <c r="J21" s="10" t="s">
        <v>182</v>
      </c>
      <c r="K21" s="14">
        <f>M21+O21</f>
        <v>204742.7</v>
      </c>
      <c r="L21" s="15">
        <f>N21+P21</f>
        <v>27174.02</v>
      </c>
      <c r="M21" s="14">
        <v>102371.35</v>
      </c>
      <c r="N21" s="15">
        <v>13587.01</v>
      </c>
      <c r="O21" s="14">
        <v>102371.35</v>
      </c>
      <c r="P21" s="15">
        <v>13587.01</v>
      </c>
      <c r="Q21" s="8"/>
      <c r="R21" s="11" t="s">
        <v>191</v>
      </c>
      <c r="S21" s="10"/>
      <c r="T21" s="10"/>
    </row>
    <row r="22" spans="1:20" s="3" customFormat="1" ht="20.399999999999999" x14ac:dyDescent="0.2">
      <c r="A22" s="8">
        <v>10</v>
      </c>
      <c r="B22" s="9" t="s">
        <v>153</v>
      </c>
      <c r="C22" s="17" t="s">
        <v>155</v>
      </c>
      <c r="D22" s="11" t="s">
        <v>154</v>
      </c>
      <c r="E22" s="11"/>
      <c r="F22" s="8" t="s">
        <v>39</v>
      </c>
      <c r="G22" s="12">
        <v>59.15</v>
      </c>
      <c r="H22" s="13">
        <v>7.85</v>
      </c>
      <c r="I22" s="10"/>
      <c r="J22" s="10"/>
      <c r="K22" s="14"/>
      <c r="L22" s="15"/>
      <c r="M22" s="14"/>
      <c r="N22" s="15"/>
      <c r="O22" s="14"/>
      <c r="P22" s="15"/>
      <c r="Q22" s="8"/>
      <c r="R22" s="16"/>
      <c r="S22" s="10"/>
      <c r="T22" s="10"/>
    </row>
    <row r="23" spans="1:20" s="3" customFormat="1" ht="28.2" customHeight="1" x14ac:dyDescent="0.2">
      <c r="A23" s="8">
        <v>11</v>
      </c>
      <c r="B23" s="9" t="s">
        <v>156</v>
      </c>
      <c r="C23" s="17" t="s">
        <v>157</v>
      </c>
      <c r="D23" s="11" t="s">
        <v>158</v>
      </c>
      <c r="E23" s="11"/>
      <c r="F23" s="8" t="s">
        <v>39</v>
      </c>
      <c r="G23" s="12">
        <v>43911.59</v>
      </c>
      <c r="H23" s="13">
        <v>5828.07</v>
      </c>
      <c r="I23" s="10"/>
      <c r="J23" s="10"/>
      <c r="K23" s="14"/>
      <c r="L23" s="15"/>
      <c r="M23" s="14"/>
      <c r="N23" s="15"/>
      <c r="O23" s="14"/>
      <c r="P23" s="15"/>
      <c r="Q23" s="8"/>
      <c r="R23" s="16"/>
      <c r="S23" s="10"/>
      <c r="T23" s="10"/>
    </row>
    <row r="24" spans="1:20" s="3" customFormat="1" ht="30.6" x14ac:dyDescent="0.2">
      <c r="A24" s="8">
        <v>12</v>
      </c>
      <c r="B24" s="11" t="s">
        <v>111</v>
      </c>
      <c r="C24" s="8">
        <v>22694857747</v>
      </c>
      <c r="D24" s="11" t="s">
        <v>112</v>
      </c>
      <c r="E24" s="11" t="s">
        <v>113</v>
      </c>
      <c r="F24" s="8" t="s">
        <v>39</v>
      </c>
      <c r="G24" s="19">
        <v>270940.09000000003</v>
      </c>
      <c r="H24" s="13">
        <v>35959.93</v>
      </c>
      <c r="I24" s="10" t="s">
        <v>39</v>
      </c>
      <c r="J24" s="10" t="s">
        <v>114</v>
      </c>
      <c r="K24" s="14"/>
      <c r="L24" s="15">
        <f>N24+P24</f>
        <v>76875.72</v>
      </c>
      <c r="M24" s="14"/>
      <c r="N24" s="15">
        <f>35617.62+2820.24</f>
        <v>38437.86</v>
      </c>
      <c r="O24" s="14"/>
      <c r="P24" s="15">
        <v>38437.86</v>
      </c>
      <c r="Q24" s="10"/>
      <c r="R24" s="11" t="s">
        <v>115</v>
      </c>
      <c r="S24" s="10"/>
      <c r="T24" s="11" t="s">
        <v>116</v>
      </c>
    </row>
    <row r="25" spans="1:20" s="3" customFormat="1" ht="19.8" customHeight="1" x14ac:dyDescent="0.2">
      <c r="A25" s="8">
        <v>13</v>
      </c>
      <c r="B25" s="11" t="s">
        <v>159</v>
      </c>
      <c r="C25" s="8">
        <v>91115557093</v>
      </c>
      <c r="D25" s="11" t="s">
        <v>160</v>
      </c>
      <c r="E25" s="11"/>
      <c r="F25" s="8" t="s">
        <v>39</v>
      </c>
      <c r="G25" s="19">
        <v>1271.97</v>
      </c>
      <c r="H25" s="13">
        <v>168.82</v>
      </c>
      <c r="I25" s="10"/>
      <c r="J25" s="10"/>
      <c r="K25" s="14"/>
      <c r="L25" s="15"/>
      <c r="M25" s="14"/>
      <c r="N25" s="15"/>
      <c r="O25" s="14"/>
      <c r="P25" s="15"/>
      <c r="Q25" s="10"/>
      <c r="R25" s="11"/>
      <c r="S25" s="10"/>
      <c r="T25" s="11"/>
    </row>
    <row r="26" spans="1:20" s="3" customFormat="1" ht="51" x14ac:dyDescent="0.2">
      <c r="A26" s="8">
        <v>14</v>
      </c>
      <c r="B26" s="11" t="s">
        <v>184</v>
      </c>
      <c r="C26" s="8">
        <v>85821130368</v>
      </c>
      <c r="D26" s="11" t="s">
        <v>185</v>
      </c>
      <c r="E26" s="11" t="s">
        <v>113</v>
      </c>
      <c r="F26" s="8" t="s">
        <v>186</v>
      </c>
      <c r="G26" s="19"/>
      <c r="H26" s="13"/>
      <c r="I26" s="10" t="s">
        <v>39</v>
      </c>
      <c r="J26" s="10" t="s">
        <v>187</v>
      </c>
      <c r="K26" s="14"/>
      <c r="L26" s="15">
        <f>N26+P26</f>
        <v>299.12</v>
      </c>
      <c r="M26" s="14"/>
      <c r="N26" s="15">
        <v>299.12</v>
      </c>
      <c r="O26" s="14"/>
      <c r="P26" s="15"/>
      <c r="Q26" s="10"/>
      <c r="R26" s="11" t="s">
        <v>196</v>
      </c>
      <c r="S26" s="10"/>
      <c r="T26" s="11"/>
    </row>
    <row r="27" spans="1:20" s="3" customFormat="1" ht="30.6" x14ac:dyDescent="0.2">
      <c r="A27" s="8">
        <v>15</v>
      </c>
      <c r="B27" s="11" t="s">
        <v>161</v>
      </c>
      <c r="C27" s="8">
        <v>86224871966</v>
      </c>
      <c r="D27" s="11" t="s">
        <v>162</v>
      </c>
      <c r="E27" s="11" t="s">
        <v>113</v>
      </c>
      <c r="F27" s="8" t="s">
        <v>39</v>
      </c>
      <c r="G27" s="19">
        <v>18237.63</v>
      </c>
      <c r="H27" s="13">
        <v>2420.5500000000002</v>
      </c>
      <c r="I27" s="10" t="s">
        <v>39</v>
      </c>
      <c r="J27" s="10" t="s">
        <v>182</v>
      </c>
      <c r="K27" s="14">
        <f>M27+O27</f>
        <v>18237.63</v>
      </c>
      <c r="L27" s="15">
        <f>N27+P27</f>
        <v>2420.5500000000002</v>
      </c>
      <c r="M27" s="14">
        <v>18237.63</v>
      </c>
      <c r="N27" s="15">
        <v>2420.5500000000002</v>
      </c>
      <c r="O27" s="14"/>
      <c r="P27" s="15"/>
      <c r="Q27" s="8" t="s">
        <v>195</v>
      </c>
      <c r="R27" s="11"/>
      <c r="S27" s="10"/>
      <c r="T27" s="11"/>
    </row>
    <row r="28" spans="1:20" s="3" customFormat="1" ht="20.399999999999999" x14ac:dyDescent="0.2">
      <c r="A28" s="8">
        <v>16</v>
      </c>
      <c r="B28" s="11" t="s">
        <v>163</v>
      </c>
      <c r="C28" s="8">
        <v>10840749604</v>
      </c>
      <c r="D28" s="11" t="s">
        <v>164</v>
      </c>
      <c r="E28" s="11"/>
      <c r="F28" s="8" t="s">
        <v>39</v>
      </c>
      <c r="G28" s="19">
        <v>7209.01</v>
      </c>
      <c r="H28" s="13">
        <v>956.8</v>
      </c>
      <c r="I28" s="10"/>
      <c r="J28" s="10"/>
      <c r="K28" s="14"/>
      <c r="L28" s="15"/>
      <c r="M28" s="14"/>
      <c r="N28" s="15"/>
      <c r="O28" s="14"/>
      <c r="P28" s="15"/>
      <c r="Q28" s="10"/>
      <c r="R28" s="11"/>
      <c r="S28" s="10"/>
      <c r="T28" s="11"/>
    </row>
    <row r="29" spans="1:20" s="3" customFormat="1" ht="30.6" x14ac:dyDescent="0.2">
      <c r="A29" s="8">
        <v>17</v>
      </c>
      <c r="B29" s="11" t="s">
        <v>126</v>
      </c>
      <c r="C29" s="8">
        <v>11834717027</v>
      </c>
      <c r="D29" s="11" t="s">
        <v>127</v>
      </c>
      <c r="E29" s="11" t="s">
        <v>113</v>
      </c>
      <c r="F29" s="8" t="s">
        <v>39</v>
      </c>
      <c r="G29" s="19">
        <v>18983.55</v>
      </c>
      <c r="H29" s="13">
        <v>2519.5500000000002</v>
      </c>
      <c r="I29" s="10" t="s">
        <v>39</v>
      </c>
      <c r="J29" s="10" t="s">
        <v>128</v>
      </c>
      <c r="K29" s="14"/>
      <c r="L29" s="15">
        <f>N29+P29</f>
        <v>4461.47</v>
      </c>
      <c r="M29" s="14"/>
      <c r="N29" s="15">
        <f>4021.3+440.17</f>
        <v>4461.47</v>
      </c>
      <c r="O29" s="14"/>
      <c r="P29" s="15"/>
      <c r="Q29" s="8" t="s">
        <v>129</v>
      </c>
      <c r="R29" s="11" t="s">
        <v>130</v>
      </c>
      <c r="S29" s="10"/>
      <c r="T29" s="11"/>
    </row>
    <row r="30" spans="1:20" s="3" customFormat="1" ht="20.399999999999999" x14ac:dyDescent="0.2">
      <c r="A30" s="8">
        <v>18</v>
      </c>
      <c r="B30" s="11" t="s">
        <v>165</v>
      </c>
      <c r="C30" s="8">
        <v>93095311297</v>
      </c>
      <c r="D30" s="11" t="s">
        <v>166</v>
      </c>
      <c r="E30" s="11"/>
      <c r="F30" s="8" t="s">
        <v>39</v>
      </c>
      <c r="G30" s="19">
        <v>957.56</v>
      </c>
      <c r="H30" s="13">
        <v>127.09</v>
      </c>
      <c r="I30" s="10"/>
      <c r="J30" s="10"/>
      <c r="K30" s="14"/>
      <c r="L30" s="15"/>
      <c r="M30" s="14"/>
      <c r="N30" s="15"/>
      <c r="O30" s="14"/>
      <c r="P30" s="15"/>
      <c r="Q30" s="8"/>
      <c r="R30" s="11"/>
      <c r="S30" s="10"/>
      <c r="T30" s="11"/>
    </row>
    <row r="31" spans="1:20" s="3" customFormat="1" ht="30.6" x14ac:dyDescent="0.2">
      <c r="A31" s="8">
        <v>19</v>
      </c>
      <c r="B31" s="11" t="s">
        <v>167</v>
      </c>
      <c r="C31" s="8">
        <v>46830600751</v>
      </c>
      <c r="D31" s="11" t="s">
        <v>168</v>
      </c>
      <c r="E31" s="11"/>
      <c r="F31" s="8" t="s">
        <v>39</v>
      </c>
      <c r="G31" s="19">
        <v>4868.9399999999996</v>
      </c>
      <c r="H31" s="13">
        <v>646.22</v>
      </c>
      <c r="I31" s="10"/>
      <c r="J31" s="10"/>
      <c r="K31" s="14"/>
      <c r="L31" s="15"/>
      <c r="M31" s="14"/>
      <c r="N31" s="15"/>
      <c r="O31" s="14"/>
      <c r="P31" s="15"/>
      <c r="Q31" s="8"/>
      <c r="R31" s="11"/>
      <c r="S31" s="10"/>
      <c r="T31" s="11" t="s">
        <v>169</v>
      </c>
    </row>
    <row r="32" spans="1:20" s="3" customFormat="1" ht="20.399999999999999" x14ac:dyDescent="0.2">
      <c r="A32" s="8">
        <v>20</v>
      </c>
      <c r="B32" s="11" t="s">
        <v>170</v>
      </c>
      <c r="C32" s="8">
        <v>55545787885</v>
      </c>
      <c r="D32" s="11" t="s">
        <v>204</v>
      </c>
      <c r="E32" s="11"/>
      <c r="F32" s="8" t="s">
        <v>39</v>
      </c>
      <c r="G32" s="19">
        <v>750.06</v>
      </c>
      <c r="H32" s="13">
        <v>99.55</v>
      </c>
      <c r="I32" s="10"/>
      <c r="J32" s="10"/>
      <c r="K32" s="14"/>
      <c r="L32" s="15"/>
      <c r="M32" s="14"/>
      <c r="N32" s="15"/>
      <c r="O32" s="14"/>
      <c r="P32" s="15"/>
      <c r="Q32" s="8"/>
      <c r="R32" s="11"/>
      <c r="S32" s="10"/>
      <c r="T32" s="11"/>
    </row>
    <row r="33" spans="1:20" ht="20.399999999999999" x14ac:dyDescent="0.25">
      <c r="A33" s="8">
        <v>21</v>
      </c>
      <c r="B33" s="11" t="s">
        <v>46</v>
      </c>
      <c r="C33" s="8">
        <v>52165435335</v>
      </c>
      <c r="D33" s="11" t="s">
        <v>194</v>
      </c>
      <c r="E33" s="11" t="s">
        <v>113</v>
      </c>
      <c r="F33" s="8" t="s">
        <v>39</v>
      </c>
      <c r="G33" s="19">
        <v>18742.07</v>
      </c>
      <c r="H33" s="13">
        <v>2487.5</v>
      </c>
      <c r="I33" s="8" t="s">
        <v>39</v>
      </c>
      <c r="J33" s="8" t="s">
        <v>182</v>
      </c>
      <c r="K33" s="14">
        <f>M33+O33</f>
        <v>37484.14</v>
      </c>
      <c r="L33" s="15">
        <f>N33+P33</f>
        <v>4975</v>
      </c>
      <c r="M33" s="14">
        <v>18742.07</v>
      </c>
      <c r="N33" s="15">
        <v>2487.5</v>
      </c>
      <c r="O33" s="14">
        <v>18742.07</v>
      </c>
      <c r="P33" s="15">
        <v>2487.5</v>
      </c>
      <c r="Q33" s="10"/>
      <c r="R33" s="11"/>
      <c r="S33" s="11"/>
      <c r="T33" s="11"/>
    </row>
    <row r="34" spans="1:20" ht="20.399999999999999" x14ac:dyDescent="0.25">
      <c r="A34" s="8">
        <v>22</v>
      </c>
      <c r="B34" s="11" t="s">
        <v>38</v>
      </c>
      <c r="C34" s="17" t="s">
        <v>37</v>
      </c>
      <c r="D34" s="11" t="s">
        <v>42</v>
      </c>
      <c r="E34" s="18"/>
      <c r="F34" s="8" t="s">
        <v>39</v>
      </c>
      <c r="G34" s="19">
        <v>31250.02</v>
      </c>
      <c r="H34" s="13">
        <v>4147.59</v>
      </c>
      <c r="I34" s="10"/>
      <c r="J34" s="10"/>
      <c r="K34" s="14"/>
      <c r="L34" s="15"/>
      <c r="M34" s="14"/>
      <c r="N34" s="15"/>
      <c r="O34" s="14"/>
      <c r="P34" s="15"/>
      <c r="Q34" s="10"/>
      <c r="R34" s="10"/>
      <c r="S34" s="10"/>
      <c r="T34" s="18"/>
    </row>
    <row r="35" spans="1:20" ht="20.399999999999999" x14ac:dyDescent="0.25">
      <c r="A35" s="8">
        <v>23</v>
      </c>
      <c r="B35" s="11" t="s">
        <v>40</v>
      </c>
      <c r="C35" s="17" t="s">
        <v>41</v>
      </c>
      <c r="D35" s="11" t="s">
        <v>198</v>
      </c>
      <c r="E35" s="18" t="s">
        <v>113</v>
      </c>
      <c r="F35" s="8" t="s">
        <v>39</v>
      </c>
      <c r="G35" s="19">
        <v>7030.07</v>
      </c>
      <c r="H35" s="13">
        <v>933.05</v>
      </c>
      <c r="I35" s="10" t="s">
        <v>39</v>
      </c>
      <c r="J35" s="10" t="s">
        <v>188</v>
      </c>
      <c r="K35" s="14">
        <f>8663.75+2824.31</f>
        <v>11488.06</v>
      </c>
      <c r="L35" s="15">
        <f>1149.89+374.85</f>
        <v>1524.7400000000002</v>
      </c>
      <c r="M35" s="14">
        <f>8663.75+2824.31</f>
        <v>11488.06</v>
      </c>
      <c r="N35" s="15">
        <f>1149.89+374.85</f>
        <v>1524.7400000000002</v>
      </c>
      <c r="O35" s="14"/>
      <c r="P35" s="15"/>
      <c r="Q35" s="8" t="s">
        <v>197</v>
      </c>
      <c r="R35" s="11" t="s">
        <v>189</v>
      </c>
      <c r="S35" s="10"/>
      <c r="T35" s="11"/>
    </row>
    <row r="36" spans="1:20" ht="20.399999999999999" x14ac:dyDescent="0.25">
      <c r="A36" s="8">
        <v>24</v>
      </c>
      <c r="B36" s="11" t="s">
        <v>44</v>
      </c>
      <c r="C36" s="17" t="s">
        <v>43</v>
      </c>
      <c r="D36" s="11" t="s">
        <v>45</v>
      </c>
      <c r="E36" s="18"/>
      <c r="F36" s="8" t="s">
        <v>39</v>
      </c>
      <c r="G36" s="19">
        <v>699.96</v>
      </c>
      <c r="H36" s="13">
        <v>92.9</v>
      </c>
      <c r="I36" s="10"/>
      <c r="J36" s="10"/>
      <c r="K36" s="14"/>
      <c r="L36" s="15"/>
      <c r="M36" s="14"/>
      <c r="N36" s="15"/>
      <c r="O36" s="14"/>
      <c r="P36" s="15"/>
      <c r="Q36" s="10"/>
      <c r="R36" s="10"/>
      <c r="S36" s="10"/>
      <c r="T36" s="18"/>
    </row>
    <row r="37" spans="1:20" ht="40.799999999999997" x14ac:dyDescent="0.25">
      <c r="A37" s="8">
        <v>25</v>
      </c>
      <c r="B37" s="11" t="s">
        <v>110</v>
      </c>
      <c r="C37" s="17" t="s">
        <v>97</v>
      </c>
      <c r="D37" s="11" t="s">
        <v>98</v>
      </c>
      <c r="E37" s="18"/>
      <c r="F37" s="8" t="s">
        <v>39</v>
      </c>
      <c r="G37" s="19">
        <v>3577.53</v>
      </c>
      <c r="H37" s="13">
        <v>474.82</v>
      </c>
      <c r="I37" s="10"/>
      <c r="J37" s="10"/>
      <c r="K37" s="14"/>
      <c r="L37" s="15"/>
      <c r="M37" s="14"/>
      <c r="N37" s="15"/>
      <c r="O37" s="14"/>
      <c r="P37" s="15"/>
      <c r="Q37" s="10"/>
      <c r="R37" s="10"/>
      <c r="S37" s="10"/>
      <c r="T37" s="18" t="s">
        <v>101</v>
      </c>
    </row>
    <row r="38" spans="1:20" ht="40.799999999999997" x14ac:dyDescent="0.25">
      <c r="A38" s="8">
        <v>26</v>
      </c>
      <c r="B38" s="11" t="s">
        <v>48</v>
      </c>
      <c r="C38" s="17" t="s">
        <v>47</v>
      </c>
      <c r="D38" s="11" t="s">
        <v>49</v>
      </c>
      <c r="E38" s="18"/>
      <c r="F38" s="8" t="s">
        <v>39</v>
      </c>
      <c r="G38" s="19">
        <v>6812.47</v>
      </c>
      <c r="H38" s="13">
        <v>904.17</v>
      </c>
      <c r="I38" s="10"/>
      <c r="J38" s="10"/>
      <c r="K38" s="14"/>
      <c r="L38" s="15"/>
      <c r="M38" s="14"/>
      <c r="N38" s="15"/>
      <c r="O38" s="14"/>
      <c r="P38" s="15"/>
      <c r="Q38" s="10"/>
      <c r="R38" s="10"/>
      <c r="S38" s="10"/>
      <c r="T38" s="18" t="s">
        <v>108</v>
      </c>
    </row>
    <row r="39" spans="1:20" ht="20.399999999999999" x14ac:dyDescent="0.25">
      <c r="A39" s="8">
        <v>27</v>
      </c>
      <c r="B39" s="11" t="s">
        <v>51</v>
      </c>
      <c r="C39" s="17" t="s">
        <v>50</v>
      </c>
      <c r="D39" s="11" t="s">
        <v>55</v>
      </c>
      <c r="E39" s="18"/>
      <c r="F39" s="8" t="s">
        <v>39</v>
      </c>
      <c r="G39" s="19">
        <v>22250.21</v>
      </c>
      <c r="H39" s="13">
        <v>2953.11</v>
      </c>
      <c r="I39" s="10"/>
      <c r="J39" s="10"/>
      <c r="K39" s="14"/>
      <c r="L39" s="15"/>
      <c r="M39" s="14"/>
      <c r="N39" s="15"/>
      <c r="O39" s="14"/>
      <c r="P39" s="15"/>
      <c r="Q39" s="10"/>
      <c r="R39" s="10"/>
      <c r="S39" s="10"/>
      <c r="T39" s="18"/>
    </row>
    <row r="40" spans="1:20" ht="22.5" customHeight="1" x14ac:dyDescent="0.25">
      <c r="A40" s="8">
        <v>28</v>
      </c>
      <c r="B40" s="11" t="s">
        <v>53</v>
      </c>
      <c r="C40" s="17" t="s">
        <v>52</v>
      </c>
      <c r="D40" s="11" t="s">
        <v>54</v>
      </c>
      <c r="E40" s="18"/>
      <c r="F40" s="8" t="s">
        <v>39</v>
      </c>
      <c r="G40" s="19">
        <v>1545.02</v>
      </c>
      <c r="H40" s="13">
        <v>205.06</v>
      </c>
      <c r="I40" s="8"/>
      <c r="J40" s="20"/>
      <c r="K40" s="21"/>
      <c r="L40" s="22"/>
      <c r="M40" s="21"/>
      <c r="N40" s="22"/>
      <c r="O40" s="8"/>
      <c r="P40" s="18"/>
      <c r="Q40" s="8"/>
      <c r="R40" s="18"/>
      <c r="S40" s="10"/>
      <c r="T40" s="18"/>
    </row>
    <row r="41" spans="1:20" ht="22.5" customHeight="1" x14ac:dyDescent="0.25">
      <c r="A41" s="39">
        <v>29</v>
      </c>
      <c r="B41" s="42" t="s">
        <v>57</v>
      </c>
      <c r="C41" s="54" t="s">
        <v>56</v>
      </c>
      <c r="D41" s="42" t="s">
        <v>58</v>
      </c>
      <c r="E41" s="18" t="s">
        <v>113</v>
      </c>
      <c r="F41" s="39" t="s">
        <v>39</v>
      </c>
      <c r="G41" s="45">
        <v>90032.15</v>
      </c>
      <c r="H41" s="47">
        <v>11949.32</v>
      </c>
      <c r="I41" s="49" t="s">
        <v>39</v>
      </c>
      <c r="J41" s="49" t="s">
        <v>128</v>
      </c>
      <c r="K41" s="14"/>
      <c r="L41" s="15">
        <f>N41+P41</f>
        <v>9693.67</v>
      </c>
      <c r="M41" s="14"/>
      <c r="N41" s="15">
        <v>1033.1600000000001</v>
      </c>
      <c r="O41" s="14"/>
      <c r="P41" s="15">
        <v>8660.51</v>
      </c>
      <c r="Q41" s="8" t="s">
        <v>173</v>
      </c>
      <c r="R41" s="18" t="s">
        <v>172</v>
      </c>
      <c r="S41" s="10"/>
      <c r="T41" s="18"/>
    </row>
    <row r="42" spans="1:20" ht="106.5" customHeight="1" x14ac:dyDescent="0.25">
      <c r="A42" s="51"/>
      <c r="B42" s="44"/>
      <c r="C42" s="56"/>
      <c r="D42" s="44"/>
      <c r="E42" s="18" t="s">
        <v>171</v>
      </c>
      <c r="F42" s="51"/>
      <c r="G42" s="46"/>
      <c r="H42" s="48"/>
      <c r="I42" s="41"/>
      <c r="J42" s="41"/>
      <c r="K42" s="14"/>
      <c r="L42" s="15"/>
      <c r="M42" s="14"/>
      <c r="N42" s="15"/>
      <c r="O42" s="14"/>
      <c r="P42" s="15"/>
      <c r="Q42" s="10"/>
      <c r="R42" s="18" t="s">
        <v>172</v>
      </c>
      <c r="S42" s="11" t="s">
        <v>180</v>
      </c>
      <c r="T42" s="18"/>
    </row>
    <row r="43" spans="1:20" ht="21" customHeight="1" x14ac:dyDescent="0.25">
      <c r="A43" s="8">
        <v>30</v>
      </c>
      <c r="B43" s="11" t="s">
        <v>62</v>
      </c>
      <c r="C43" s="17" t="s">
        <v>61</v>
      </c>
      <c r="D43" s="11" t="s">
        <v>70</v>
      </c>
      <c r="E43" s="18"/>
      <c r="F43" s="8" t="s">
        <v>39</v>
      </c>
      <c r="G43" s="19">
        <v>61799.63</v>
      </c>
      <c r="H43" s="13">
        <v>8202.2199999999993</v>
      </c>
      <c r="I43" s="10"/>
      <c r="J43" s="10"/>
      <c r="K43" s="14"/>
      <c r="L43" s="15"/>
      <c r="M43" s="14"/>
      <c r="N43" s="15"/>
      <c r="O43" s="14"/>
      <c r="P43" s="15"/>
      <c r="Q43" s="10"/>
      <c r="R43" s="10"/>
      <c r="S43" s="10"/>
      <c r="T43" s="18"/>
    </row>
    <row r="44" spans="1:20" ht="20.399999999999999" x14ac:dyDescent="0.25">
      <c r="A44" s="8">
        <v>31</v>
      </c>
      <c r="B44" s="11" t="s">
        <v>63</v>
      </c>
      <c r="C44" s="8">
        <v>28019763406</v>
      </c>
      <c r="D44" s="11" t="s">
        <v>71</v>
      </c>
      <c r="E44" s="18"/>
      <c r="F44" s="8" t="s">
        <v>39</v>
      </c>
      <c r="G44" s="19">
        <v>3404.46</v>
      </c>
      <c r="H44" s="13">
        <v>451.85</v>
      </c>
      <c r="I44" s="10"/>
      <c r="J44" s="10"/>
      <c r="K44" s="14"/>
      <c r="L44" s="15"/>
      <c r="M44" s="14"/>
      <c r="N44" s="15"/>
      <c r="O44" s="14"/>
      <c r="P44" s="15"/>
      <c r="Q44" s="10"/>
      <c r="R44" s="10"/>
      <c r="S44" s="10"/>
      <c r="T44" s="18"/>
    </row>
    <row r="45" spans="1:20" ht="20.399999999999999" x14ac:dyDescent="0.25">
      <c r="A45" s="39">
        <v>32</v>
      </c>
      <c r="B45" s="42" t="s">
        <v>65</v>
      </c>
      <c r="C45" s="54" t="s">
        <v>64</v>
      </c>
      <c r="D45" s="39" t="s">
        <v>72</v>
      </c>
      <c r="E45" s="18" t="s">
        <v>113</v>
      </c>
      <c r="F45" s="39" t="s">
        <v>39</v>
      </c>
      <c r="G45" s="45">
        <v>15624.29</v>
      </c>
      <c r="H45" s="47">
        <v>2073.6999999999998</v>
      </c>
      <c r="I45" s="49" t="s">
        <v>39</v>
      </c>
      <c r="J45" s="49" t="s">
        <v>120</v>
      </c>
      <c r="K45" s="23"/>
      <c r="L45" s="24"/>
      <c r="M45" s="23"/>
      <c r="N45" s="24"/>
      <c r="O45" s="23"/>
      <c r="P45" s="24"/>
      <c r="Q45" s="25" t="s">
        <v>124</v>
      </c>
      <c r="R45" s="11" t="s">
        <v>123</v>
      </c>
      <c r="S45" s="26"/>
      <c r="T45" s="18"/>
    </row>
    <row r="46" spans="1:20" ht="40.799999999999997" x14ac:dyDescent="0.25">
      <c r="A46" s="51"/>
      <c r="B46" s="44"/>
      <c r="C46" s="56"/>
      <c r="D46" s="51"/>
      <c r="E46" s="18" t="s">
        <v>171</v>
      </c>
      <c r="F46" s="51"/>
      <c r="G46" s="46"/>
      <c r="H46" s="48"/>
      <c r="I46" s="41"/>
      <c r="J46" s="41"/>
      <c r="K46" s="23"/>
      <c r="L46" s="24"/>
      <c r="M46" s="23"/>
      <c r="N46" s="24"/>
      <c r="O46" s="23"/>
      <c r="P46" s="24"/>
      <c r="Q46" s="26"/>
      <c r="R46" s="11" t="s">
        <v>123</v>
      </c>
      <c r="S46" s="11" t="s">
        <v>125</v>
      </c>
      <c r="T46" s="18"/>
    </row>
    <row r="47" spans="1:20" ht="61.2" customHeight="1" x14ac:dyDescent="0.25">
      <c r="A47" s="39">
        <v>33</v>
      </c>
      <c r="B47" s="42" t="s">
        <v>60</v>
      </c>
      <c r="C47" s="54" t="s">
        <v>59</v>
      </c>
      <c r="D47" s="39" t="s">
        <v>69</v>
      </c>
      <c r="E47" s="42" t="s">
        <v>113</v>
      </c>
      <c r="F47" s="39" t="s">
        <v>39</v>
      </c>
      <c r="G47" s="45">
        <v>364339.94</v>
      </c>
      <c r="H47" s="47">
        <v>48356.22</v>
      </c>
      <c r="I47" s="49" t="s">
        <v>39</v>
      </c>
      <c r="J47" s="49" t="s">
        <v>174</v>
      </c>
      <c r="K47" s="33">
        <f>M47+M48+M49+M50</f>
        <v>523446.87999999989</v>
      </c>
      <c r="L47" s="36">
        <f>N47+N48+N49+N50</f>
        <v>69473.340000000011</v>
      </c>
      <c r="M47" s="23">
        <f>112129.71+30057.53</f>
        <v>142187.24</v>
      </c>
      <c r="N47" s="24">
        <f>14882.17+3989.32</f>
        <v>18871.490000000002</v>
      </c>
      <c r="O47" s="23"/>
      <c r="P47" s="24"/>
      <c r="Q47" s="39" t="s">
        <v>179</v>
      </c>
      <c r="R47" s="11" t="s">
        <v>175</v>
      </c>
      <c r="S47" s="26"/>
      <c r="T47" s="42" t="s">
        <v>107</v>
      </c>
    </row>
    <row r="48" spans="1:20" ht="51" x14ac:dyDescent="0.25">
      <c r="A48" s="50"/>
      <c r="B48" s="43"/>
      <c r="C48" s="55"/>
      <c r="D48" s="50"/>
      <c r="E48" s="43"/>
      <c r="F48" s="50"/>
      <c r="G48" s="52"/>
      <c r="H48" s="53"/>
      <c r="I48" s="40"/>
      <c r="J48" s="40"/>
      <c r="K48" s="34"/>
      <c r="L48" s="37"/>
      <c r="M48" s="23">
        <f>299999.98+80535.59</f>
        <v>380535.56999999995</v>
      </c>
      <c r="N48" s="24">
        <f>39816.84+10688.91</f>
        <v>50505.75</v>
      </c>
      <c r="O48" s="23"/>
      <c r="P48" s="24"/>
      <c r="Q48" s="40"/>
      <c r="R48" s="11" t="s">
        <v>176</v>
      </c>
      <c r="S48" s="26"/>
      <c r="T48" s="43"/>
    </row>
    <row r="49" spans="1:20" ht="40.799999999999997" x14ac:dyDescent="0.25">
      <c r="A49" s="50"/>
      <c r="B49" s="43"/>
      <c r="C49" s="55"/>
      <c r="D49" s="50"/>
      <c r="E49" s="43"/>
      <c r="F49" s="50"/>
      <c r="G49" s="52"/>
      <c r="H49" s="53"/>
      <c r="I49" s="40"/>
      <c r="J49" s="40"/>
      <c r="K49" s="34"/>
      <c r="L49" s="37"/>
      <c r="M49" s="23">
        <f>5.73+658.74</f>
        <v>664.47</v>
      </c>
      <c r="N49" s="24">
        <f>0.76+87.43</f>
        <v>88.190000000000012</v>
      </c>
      <c r="O49" s="23"/>
      <c r="P49" s="24"/>
      <c r="Q49" s="40"/>
      <c r="R49" s="11" t="s">
        <v>177</v>
      </c>
      <c r="S49" s="26"/>
      <c r="T49" s="43"/>
    </row>
    <row r="50" spans="1:20" ht="40.799999999999997" x14ac:dyDescent="0.25">
      <c r="A50" s="51"/>
      <c r="B50" s="44"/>
      <c r="C50" s="56"/>
      <c r="D50" s="51"/>
      <c r="E50" s="44"/>
      <c r="F50" s="51"/>
      <c r="G50" s="46"/>
      <c r="H50" s="48"/>
      <c r="I50" s="41"/>
      <c r="J50" s="41"/>
      <c r="K50" s="35"/>
      <c r="L50" s="38"/>
      <c r="M50" s="23">
        <v>59.6</v>
      </c>
      <c r="N50" s="24">
        <f>3.13+4.78</f>
        <v>7.91</v>
      </c>
      <c r="O50" s="23"/>
      <c r="P50" s="24"/>
      <c r="Q50" s="41"/>
      <c r="R50" s="11" t="s">
        <v>178</v>
      </c>
      <c r="S50" s="26"/>
      <c r="T50" s="44"/>
    </row>
    <row r="51" spans="1:20" ht="24" customHeight="1" x14ac:dyDescent="0.25">
      <c r="A51" s="8">
        <v>34</v>
      </c>
      <c r="B51" s="11" t="s">
        <v>67</v>
      </c>
      <c r="C51" s="17" t="s">
        <v>66</v>
      </c>
      <c r="D51" s="11" t="s">
        <v>68</v>
      </c>
      <c r="E51" s="18" t="s">
        <v>113</v>
      </c>
      <c r="F51" s="8" t="s">
        <v>39</v>
      </c>
      <c r="G51" s="19">
        <v>425167.62</v>
      </c>
      <c r="H51" s="27">
        <v>56429.440000000002</v>
      </c>
      <c r="I51" s="26" t="s">
        <v>39</v>
      </c>
      <c r="J51" s="26" t="s">
        <v>188</v>
      </c>
      <c r="K51" s="23">
        <v>432702.12</v>
      </c>
      <c r="L51" s="24">
        <v>57429.440000000002</v>
      </c>
      <c r="M51" s="23">
        <v>432702.12</v>
      </c>
      <c r="N51" s="24">
        <v>57429.440000000002</v>
      </c>
      <c r="O51" s="23"/>
      <c r="P51" s="24"/>
      <c r="Q51" s="26"/>
      <c r="R51" s="28" t="s">
        <v>191</v>
      </c>
      <c r="S51" s="26"/>
      <c r="T51" s="18"/>
    </row>
    <row r="52" spans="1:20" ht="30.6" x14ac:dyDescent="0.25">
      <c r="A52" s="8">
        <v>35</v>
      </c>
      <c r="B52" s="11" t="s">
        <v>74</v>
      </c>
      <c r="C52" s="17" t="s">
        <v>73</v>
      </c>
      <c r="D52" s="11" t="s">
        <v>75</v>
      </c>
      <c r="E52" s="18"/>
      <c r="F52" s="8" t="s">
        <v>39</v>
      </c>
      <c r="G52" s="19">
        <v>1078.21</v>
      </c>
      <c r="H52" s="27">
        <v>143.16999999999999</v>
      </c>
      <c r="I52" s="26"/>
      <c r="J52" s="26"/>
      <c r="K52" s="23"/>
      <c r="L52" s="24"/>
      <c r="M52" s="23"/>
      <c r="N52" s="24"/>
      <c r="O52" s="23"/>
      <c r="P52" s="24"/>
      <c r="Q52" s="26"/>
      <c r="R52" s="26"/>
      <c r="S52" s="26"/>
      <c r="T52" s="18" t="s">
        <v>76</v>
      </c>
    </row>
    <row r="53" spans="1:20" ht="81.599999999999994" x14ac:dyDescent="0.25">
      <c r="A53" s="8">
        <v>36</v>
      </c>
      <c r="B53" s="11" t="s">
        <v>78</v>
      </c>
      <c r="C53" s="17" t="s">
        <v>77</v>
      </c>
      <c r="D53" s="11" t="s">
        <v>79</v>
      </c>
      <c r="E53" s="18" t="s">
        <v>113</v>
      </c>
      <c r="F53" s="8" t="s">
        <v>39</v>
      </c>
      <c r="G53" s="19">
        <v>964363.03</v>
      </c>
      <c r="H53" s="27">
        <v>127992.97</v>
      </c>
      <c r="I53" s="26" t="s">
        <v>39</v>
      </c>
      <c r="J53" s="26" t="s">
        <v>120</v>
      </c>
      <c r="K53" s="23">
        <f>934883.53+11193.86</f>
        <v>946077.39</v>
      </c>
      <c r="L53" s="24">
        <f>124080.37+1485.68</f>
        <v>125566.04999999999</v>
      </c>
      <c r="M53" s="23">
        <f>934883.53+11193.86</f>
        <v>946077.39</v>
      </c>
      <c r="N53" s="24">
        <f>124080.37+1485.68</f>
        <v>125566.04999999999</v>
      </c>
      <c r="O53" s="23"/>
      <c r="P53" s="24"/>
      <c r="Q53" s="25" t="s">
        <v>122</v>
      </c>
      <c r="R53" s="28" t="s">
        <v>121</v>
      </c>
      <c r="S53" s="26"/>
      <c r="T53" s="18" t="s">
        <v>109</v>
      </c>
    </row>
    <row r="54" spans="1:20" ht="20.399999999999999" x14ac:dyDescent="0.25">
      <c r="A54" s="8">
        <v>37</v>
      </c>
      <c r="B54" s="11" t="s">
        <v>81</v>
      </c>
      <c r="C54" s="17" t="s">
        <v>80</v>
      </c>
      <c r="D54" s="11" t="s">
        <v>82</v>
      </c>
      <c r="E54" s="18" t="s">
        <v>113</v>
      </c>
      <c r="F54" s="8" t="s">
        <v>39</v>
      </c>
      <c r="G54" s="19">
        <v>64124.1</v>
      </c>
      <c r="H54" s="27">
        <v>8510.73</v>
      </c>
      <c r="I54" s="26" t="s">
        <v>39</v>
      </c>
      <c r="J54" s="26" t="s">
        <v>188</v>
      </c>
      <c r="K54" s="23">
        <v>64124.1</v>
      </c>
      <c r="L54" s="24">
        <v>8510.73</v>
      </c>
      <c r="M54" s="23">
        <v>64124.1</v>
      </c>
      <c r="N54" s="24">
        <v>8510.73</v>
      </c>
      <c r="O54" s="23"/>
      <c r="P54" s="24"/>
      <c r="Q54" s="26"/>
      <c r="R54" s="11" t="s">
        <v>190</v>
      </c>
      <c r="S54" s="26"/>
      <c r="T54" s="18"/>
    </row>
    <row r="55" spans="1:20" ht="40.799999999999997" x14ac:dyDescent="0.25">
      <c r="A55" s="8">
        <v>38</v>
      </c>
      <c r="B55" s="11" t="s">
        <v>84</v>
      </c>
      <c r="C55" s="17" t="s">
        <v>83</v>
      </c>
      <c r="D55" s="11" t="s">
        <v>88</v>
      </c>
      <c r="E55" s="18" t="s">
        <v>113</v>
      </c>
      <c r="F55" s="8" t="s">
        <v>39</v>
      </c>
      <c r="G55" s="19">
        <v>5538.16</v>
      </c>
      <c r="H55" s="27">
        <v>735.04</v>
      </c>
      <c r="I55" s="26" t="s">
        <v>39</v>
      </c>
      <c r="J55" s="26" t="s">
        <v>182</v>
      </c>
      <c r="K55" s="23">
        <f>M55+O55</f>
        <v>5538.16</v>
      </c>
      <c r="L55" s="24">
        <f>N55+P55</f>
        <v>735.04</v>
      </c>
      <c r="M55" s="23">
        <v>5538.16</v>
      </c>
      <c r="N55" s="24">
        <v>735.04</v>
      </c>
      <c r="O55" s="23"/>
      <c r="P55" s="24"/>
      <c r="Q55" s="26"/>
      <c r="R55" s="11" t="s">
        <v>199</v>
      </c>
      <c r="S55" s="26"/>
      <c r="T55" s="18"/>
    </row>
    <row r="56" spans="1:20" ht="20.399999999999999" x14ac:dyDescent="0.25">
      <c r="A56" s="8">
        <v>39</v>
      </c>
      <c r="B56" s="11" t="s">
        <v>86</v>
      </c>
      <c r="C56" s="17" t="s">
        <v>85</v>
      </c>
      <c r="D56" s="11" t="s">
        <v>87</v>
      </c>
      <c r="E56" s="18"/>
      <c r="F56" s="8" t="s">
        <v>39</v>
      </c>
      <c r="G56" s="19">
        <v>3000.01</v>
      </c>
      <c r="H56" s="27">
        <v>398.17</v>
      </c>
      <c r="I56" s="26"/>
      <c r="J56" s="26"/>
      <c r="K56" s="23"/>
      <c r="L56" s="24"/>
      <c r="M56" s="23"/>
      <c r="N56" s="24"/>
      <c r="O56" s="23"/>
      <c r="P56" s="24"/>
      <c r="Q56" s="26"/>
      <c r="R56" s="26"/>
      <c r="S56" s="26"/>
      <c r="T56" s="18"/>
    </row>
    <row r="57" spans="1:20" ht="20.399999999999999" x14ac:dyDescent="0.25">
      <c r="A57" s="8">
        <v>40</v>
      </c>
      <c r="B57" s="11" t="s">
        <v>90</v>
      </c>
      <c r="C57" s="17" t="s">
        <v>89</v>
      </c>
      <c r="D57" s="11" t="s">
        <v>205</v>
      </c>
      <c r="E57" s="18"/>
      <c r="F57" s="8" t="s">
        <v>39</v>
      </c>
      <c r="G57" s="19">
        <v>2524.21</v>
      </c>
      <c r="H57" s="27">
        <v>335.02</v>
      </c>
      <c r="I57" s="26"/>
      <c r="J57" s="26"/>
      <c r="K57" s="23"/>
      <c r="L57" s="24"/>
      <c r="M57" s="23"/>
      <c r="N57" s="24"/>
      <c r="O57" s="23"/>
      <c r="P57" s="24"/>
      <c r="Q57" s="26"/>
      <c r="R57" s="26"/>
      <c r="S57" s="26"/>
      <c r="T57" s="18"/>
    </row>
    <row r="58" spans="1:20" ht="20.399999999999999" x14ac:dyDescent="0.25">
      <c r="A58" s="8">
        <v>41</v>
      </c>
      <c r="B58" s="11" t="s">
        <v>92</v>
      </c>
      <c r="C58" s="17" t="s">
        <v>91</v>
      </c>
      <c r="D58" s="11" t="s">
        <v>93</v>
      </c>
      <c r="E58" s="18"/>
      <c r="F58" s="8" t="s">
        <v>39</v>
      </c>
      <c r="G58" s="19">
        <v>52246.86</v>
      </c>
      <c r="H58" s="27">
        <v>6934.35</v>
      </c>
      <c r="I58" s="26"/>
      <c r="J58" s="26"/>
      <c r="K58" s="23"/>
      <c r="L58" s="24"/>
      <c r="M58" s="23"/>
      <c r="N58" s="24"/>
      <c r="O58" s="23"/>
      <c r="P58" s="24"/>
      <c r="Q58" s="26"/>
      <c r="R58" s="26"/>
      <c r="S58" s="26"/>
      <c r="T58" s="18"/>
    </row>
    <row r="59" spans="1:20" ht="20.399999999999999" x14ac:dyDescent="0.25">
      <c r="A59" s="8">
        <v>42</v>
      </c>
      <c r="B59" s="11" t="s">
        <v>95</v>
      </c>
      <c r="C59" s="17" t="s">
        <v>94</v>
      </c>
      <c r="D59" s="11" t="s">
        <v>96</v>
      </c>
      <c r="E59" s="18" t="s">
        <v>113</v>
      </c>
      <c r="F59" s="8" t="s">
        <v>39</v>
      </c>
      <c r="G59" s="19">
        <v>22762.78</v>
      </c>
      <c r="H59" s="27">
        <v>3021.14</v>
      </c>
      <c r="I59" s="26" t="s">
        <v>39</v>
      </c>
      <c r="J59" s="26" t="s">
        <v>182</v>
      </c>
      <c r="K59" s="23">
        <f>M59+O59</f>
        <v>61096.350000000006</v>
      </c>
      <c r="L59" s="24">
        <f>N59+P59</f>
        <v>8108.88</v>
      </c>
      <c r="M59" s="23">
        <f>22762.7+7785.47</f>
        <v>30548.170000000002</v>
      </c>
      <c r="N59" s="24">
        <f>3021.13+1033.31</f>
        <v>4054.44</v>
      </c>
      <c r="O59" s="23">
        <v>30548.18</v>
      </c>
      <c r="P59" s="24">
        <v>4054.44</v>
      </c>
      <c r="Q59" s="26"/>
      <c r="R59" s="28" t="s">
        <v>183</v>
      </c>
      <c r="S59" s="26"/>
      <c r="T59" s="18"/>
    </row>
    <row r="60" spans="1:20" ht="20.399999999999999" x14ac:dyDescent="0.25">
      <c r="A60" s="8">
        <v>43</v>
      </c>
      <c r="B60" s="11" t="s">
        <v>100</v>
      </c>
      <c r="C60" s="17" t="s">
        <v>99</v>
      </c>
      <c r="D60" s="11" t="s">
        <v>106</v>
      </c>
      <c r="E60" s="18"/>
      <c r="F60" s="8" t="s">
        <v>39</v>
      </c>
      <c r="G60" s="19">
        <v>4095.08</v>
      </c>
      <c r="H60" s="27">
        <v>543.51</v>
      </c>
      <c r="I60" s="26"/>
      <c r="J60" s="26"/>
      <c r="K60" s="23"/>
      <c r="L60" s="24"/>
      <c r="M60" s="23"/>
      <c r="N60" s="24"/>
      <c r="O60" s="23"/>
      <c r="P60" s="24"/>
      <c r="Q60" s="26"/>
      <c r="R60" s="26"/>
      <c r="S60" s="26"/>
      <c r="T60" s="18"/>
    </row>
    <row r="61" spans="1:20" ht="30.6" x14ac:dyDescent="0.25">
      <c r="A61" s="8">
        <v>44</v>
      </c>
      <c r="B61" s="29" t="s">
        <v>103</v>
      </c>
      <c r="C61" s="30" t="s">
        <v>102</v>
      </c>
      <c r="D61" s="29" t="s">
        <v>104</v>
      </c>
      <c r="E61" s="31"/>
      <c r="F61" s="8" t="s">
        <v>39</v>
      </c>
      <c r="G61" s="32">
        <v>150.01</v>
      </c>
      <c r="H61" s="27">
        <v>19.91</v>
      </c>
      <c r="I61" s="26"/>
      <c r="J61" s="26"/>
      <c r="K61" s="23"/>
      <c r="L61" s="24"/>
      <c r="M61" s="23"/>
      <c r="N61" s="24"/>
      <c r="O61" s="23"/>
      <c r="P61" s="24"/>
      <c r="Q61" s="26"/>
      <c r="R61" s="26"/>
      <c r="S61" s="26"/>
      <c r="T61" s="31" t="s">
        <v>105</v>
      </c>
    </row>
    <row r="62" spans="1:20" x14ac:dyDescent="0.25">
      <c r="G62" s="6"/>
      <c r="H62" s="6"/>
      <c r="K62" s="6"/>
      <c r="L62" s="6"/>
      <c r="M62" s="6"/>
      <c r="N62" s="6"/>
      <c r="O62" s="6"/>
      <c r="P62" s="6"/>
    </row>
    <row r="63" spans="1:20" x14ac:dyDescent="0.25">
      <c r="G63" s="6"/>
      <c r="H63" s="6"/>
    </row>
    <row r="64" spans="1:20" x14ac:dyDescent="0.25">
      <c r="G64" s="6"/>
      <c r="H64" s="6"/>
      <c r="K64" s="6"/>
      <c r="L64" s="6"/>
      <c r="M64" s="6"/>
      <c r="N64" s="6"/>
    </row>
    <row r="65" spans="7:8" x14ac:dyDescent="0.25">
      <c r="G65" s="6"/>
      <c r="H65" s="6"/>
    </row>
    <row r="66" spans="7:8" x14ac:dyDescent="0.25">
      <c r="G66" s="6"/>
      <c r="H66" s="6"/>
    </row>
    <row r="67" spans="7:8" x14ac:dyDescent="0.25">
      <c r="G67" s="6"/>
      <c r="H67" s="6"/>
    </row>
    <row r="68" spans="7:8" x14ac:dyDescent="0.25">
      <c r="G68" s="6"/>
      <c r="H68" s="6"/>
    </row>
    <row r="69" spans="7:8" x14ac:dyDescent="0.25">
      <c r="G69" s="6"/>
      <c r="H69" s="6"/>
    </row>
    <row r="70" spans="7:8" x14ac:dyDescent="0.25">
      <c r="G70" s="6"/>
    </row>
  </sheetData>
  <autoFilter ref="A12:T12" xr:uid="{00000000-0009-0000-0000-000000000000}">
    <sortState xmlns:xlrd2="http://schemas.microsoft.com/office/spreadsheetml/2017/richdata2" ref="A13:T48">
      <sortCondition ref="B12"/>
    </sortState>
  </autoFilter>
  <sortState xmlns:xlrd2="http://schemas.microsoft.com/office/spreadsheetml/2017/richdata2" ref="B24:T59">
    <sortCondition ref="B24:B59"/>
  </sortState>
  <mergeCells count="52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  <mergeCell ref="A45:A46"/>
    <mergeCell ref="B45:B46"/>
    <mergeCell ref="C45:C46"/>
    <mergeCell ref="D45:D46"/>
    <mergeCell ref="F45:F46"/>
    <mergeCell ref="A41:A42"/>
    <mergeCell ref="B41:B42"/>
    <mergeCell ref="C41:C42"/>
    <mergeCell ref="D41:D42"/>
    <mergeCell ref="F41:F42"/>
    <mergeCell ref="B47:B50"/>
    <mergeCell ref="A47:A50"/>
    <mergeCell ref="C47:C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Q47:Q50"/>
    <mergeCell ref="T47:T50"/>
    <mergeCell ref="G41:G42"/>
    <mergeCell ref="H41:H42"/>
    <mergeCell ref="J41:J42"/>
    <mergeCell ref="I41:I42"/>
    <mergeCell ref="G45:G46"/>
    <mergeCell ref="H45:H46"/>
    <mergeCell ref="I45:I46"/>
    <mergeCell ref="J45:J46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X J 9 V 4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C N c n 1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X J 9 V y i K R 7 g O A A A A E Q A A A B M A H A B G b 3 J t d W x h c y 9 T Z W N 0 a W 9 u M S 5 t I K I Y A C i g F A A A A A A A A A A A A A A A A A A A A A A A A A A A A C t O T S 7 J z M 9 T C I b Q h t Y A U E s B A i 0 A F A A C A A g A j X J 9 V 4 v Y y h u m A A A A 9 w A A A B I A A A A A A A A A A A A A A A A A A A A A A E N v b m Z p Z y 9 Q Y W N r Y W d l L n h t b F B L A Q I t A B Q A A g A I A I 1 y f V c P y u m r p A A A A O k A A A A T A A A A A A A A A A A A A A A A A P I A A A B b Q 2 9 u d G V u d F 9 U e X B l c 1 0 u e G 1 s U E s B A i 0 A F A A C A A g A j X J 9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d O F z W 5 B z p F i X T c X X x K R M Q A A A A A A g A A A A A A A 2 Y A A M A A A A A Q A A A A h h f I l G U n T N L E O d t H u m 3 o l Q A A A A A E g A A A o A A A A B A A A A C q 5 W W h S W x h f T j 0 g g J + w e m k U A A A A I + 6 D 3 M 2 + d + 5 K J Z W w 8 M 6 N s F 6 E 3 V d 8 i F 5 G x m E 8 L R L + s o V 0 J a s K 6 B H t H W D U b I o n 8 d U Q 0 T W D S n b F l i t k 7 r A d T k J Z e m b q + P b i q y u l R r f G g Y L f M d h F A A A A B U a Y S J 6 f 2 f T R 1 C / I N A Y y I N 4 p r j p < / D a t a M a s h u p > 
</file>

<file path=customXml/itemProps1.xml><?xml version="1.0" encoding="utf-8"?>
<ds:datastoreItem xmlns:ds="http://schemas.openxmlformats.org/officeDocument/2006/customXml" ds:itemID="{4A3F2440-5768-4F7E-9099-97EF44F760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2023-01-10T08:57:59Z</cp:lastPrinted>
  <dcterms:created xsi:type="dcterms:W3CDTF">2022-12-27T12:06:54Z</dcterms:created>
  <dcterms:modified xsi:type="dcterms:W3CDTF">2024-01-02T09:49:27Z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