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4.32 - TEMA STILE d.o.o. Pula (St-183-2024)\Tablice prijavljenih tražbina uz prijave tražbina\"/>
    </mc:Choice>
  </mc:AlternateContent>
  <xr:revisionPtr revIDLastSave="0" documentId="13_ncr:1_{08280FE2-5D94-4329-95E8-02D87853D86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tražbina'!$A$12:$T$91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6" i="1" l="1"/>
  <c r="L64" i="1"/>
  <c r="N64" i="1"/>
  <c r="N66" i="1" l="1"/>
  <c r="L66" i="1" s="1"/>
  <c r="L63" i="1"/>
  <c r="N42" i="1"/>
  <c r="N41" i="1"/>
  <c r="L41" i="1" s="1"/>
  <c r="N17" i="1"/>
  <c r="L17" i="1" s="1"/>
  <c r="N28" i="1"/>
  <c r="L28" i="1" s="1"/>
  <c r="N21" i="1"/>
  <c r="L21" i="1" s="1"/>
  <c r="L53" i="1" l="1"/>
  <c r="N89" i="1"/>
  <c r="L89" i="1" s="1"/>
  <c r="N81" i="1"/>
  <c r="L81" i="1" s="1"/>
  <c r="L56" i="1" l="1"/>
  <c r="N33" i="1"/>
  <c r="N32" i="1"/>
  <c r="L44" i="1"/>
  <c r="L35" i="1"/>
  <c r="L32" i="1" l="1"/>
  <c r="N40" i="1"/>
  <c r="L40" i="1" s="1"/>
  <c r="N80" i="1"/>
  <c r="L80" i="1" s="1"/>
  <c r="N91" i="1" l="1"/>
  <c r="L91" i="1" s="1"/>
  <c r="N45" i="1" l="1"/>
  <c r="L45" i="1" s="1"/>
  <c r="N18" i="1" l="1"/>
  <c r="L18" i="1" s="1"/>
  <c r="N22" i="1"/>
  <c r="L22" i="1" s="1"/>
  <c r="L1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2" xr16:uid="{00000000-0015-0000-FFFF-FFFF01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3" xr16:uid="{00000000-0015-0000-FFFF-FFFF02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4" xr16:uid="{00000000-0015-0000-FFFF-FFFF03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</connections>
</file>

<file path=xl/sharedStrings.xml><?xml version="1.0" encoding="utf-8"?>
<sst xmlns="http://schemas.openxmlformats.org/spreadsheetml/2006/main" count="408" uniqueCount="271">
  <si>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</si>
  <si>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</si>
  <si>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</si>
  <si>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</si>
  <si>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</si>
  <si>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</si>
  <si>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</si>
  <si>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</si>
  <si>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</si>
  <si>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</si>
  <si>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</si>
  <si>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</si>
  <si>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</si>
  <si>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</si>
  <si>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</si>
  <si>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</si>
  <si>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</si>
  <si>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</si>
  <si>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</si>
  <si>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</si>
  <si>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</si>
  <si>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</si>
  <si>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</si>
  <si>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</si>
  <si>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</si>
  <si>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</si>
  <si>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</si>
  <si>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</si>
  <si>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</si>
  <si>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</si>
  <si>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</si>
  <si>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</si>
  <si>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034-011/24-10/32</t>
  </si>
  <si>
    <t>Trgovački sud u Pazin</t>
  </si>
  <si>
    <t>St-183/2024</t>
  </si>
  <si>
    <t>TEMA STILE d.o.o. Pula</t>
  </si>
  <si>
    <t>05369114257</t>
  </si>
  <si>
    <t>Ulica Novaki - Via Novaki 10 , 52100 Pula</t>
  </si>
  <si>
    <t>ZAGREB, VRTNI
PUT 1</t>
  </si>
  <si>
    <t>ZAGREB,
HEINZELOVA 70,</t>
  </si>
  <si>
    <t>AMUS d.o.o.</t>
  </si>
  <si>
    <t>ANIČIĆ d.o.o.</t>
  </si>
  <si>
    <t>OPATIJA,
SPINČIĆEVA 21</t>
  </si>
  <si>
    <t>MARČANA,
ORBANIĆI 31</t>
  </si>
  <si>
    <t>BENUSSI d.o.o.</t>
  </si>
  <si>
    <t>FAŽANA,
FAŽANSKA CESTA
86</t>
  </si>
  <si>
    <t>BINA-ISTRA d.d.</t>
  </si>
  <si>
    <t>LUPOGLAV,
ZRINŠČAK 57</t>
  </si>
  <si>
    <t>BOREAS d.o.o.</t>
  </si>
  <si>
    <t>PULA, KAŠIĆEVA 10</t>
  </si>
  <si>
    <t>BRLEK DRAGAN</t>
  </si>
  <si>
    <t>C.K.R. d.o.o.</t>
  </si>
  <si>
    <t>PULA, SV.TEODORA
2</t>
  </si>
  <si>
    <t>CESTA D.O.O.</t>
  </si>
  <si>
    <t>PULA,
STROSSMAYEROVA
ULICA 4</t>
  </si>
  <si>
    <t>CROATIA BANKA
d.d.</t>
  </si>
  <si>
    <t>ZAGREB, ROBERTA
FRANGEŠA
MIHANOVIĆA 9</t>
  </si>
  <si>
    <t>MARČANA, RADEKI
GLAVICA 92</t>
  </si>
  <si>
    <t>DIMS EXPORT-IMPORT d.o.o.</t>
  </si>
  <si>
    <t>PULA, MARSOVO
POLJE 10</t>
  </si>
  <si>
    <t>PULA, GIARDINI 2</t>
  </si>
  <si>
    <t>ŽMINJ,
INDUSTRIJSKA
ULICA 10</t>
  </si>
  <si>
    <t>ZAGREB,
UL.FRANA
FOLNEGOVIĆA 6</t>
  </si>
  <si>
    <t>FRANE d.o.o.</t>
  </si>
  <si>
    <t>VIŠNJAN, RADE
KONČARA 20</t>
  </si>
  <si>
    <t>GAS OIL D.O.O.</t>
  </si>
  <si>
    <t>IČIĆI, LIBURNIJSKA
ULICA 6</t>
  </si>
  <si>
    <t>GEMMA SERVIS
ALATA j.d.o.o.</t>
  </si>
  <si>
    <t>RIJEKA, MARTINA
KONTUŠA 5</t>
  </si>
  <si>
    <t>H.I.P.E.R. d.o.o.</t>
  </si>
  <si>
    <t>VODNJAN, UL.
SV.MARTIN 63</t>
  </si>
  <si>
    <t>HAMAG-BICRO</t>
  </si>
  <si>
    <t>Ksaver 208, 10000,
Zagreb</t>
  </si>
  <si>
    <t>Jurišićeva ulica 4,
10000, Zagreb</t>
  </si>
  <si>
    <t>HRVATSKI
TELEKOM d.d.</t>
  </si>
  <si>
    <t>ZAGREB,
RADNIČKA CESTA
21</t>
  </si>
  <si>
    <t>IN-DI d.o.o.</t>
  </si>
  <si>
    <t>LABIN, PRILAZ
VETVA 14</t>
  </si>
  <si>
    <t>ZAGREB,
FRANCESCA
TECHINIJA 2A</t>
  </si>
  <si>
    <t>PULA, LABINSKA 81</t>
  </si>
  <si>
    <t>Putinjina ulica - Via
Vittorio Puttigna 7,
52100, Pula</t>
  </si>
  <si>
    <t>SVETVINČENAT,
INDUSTRIJSKA
ZONA BIBIĆI 1</t>
  </si>
  <si>
    <t>PULA, JURJA
ŽAKNA 4B</t>
  </si>
  <si>
    <t>Anticova ulica - Via
Andrea Antico 9,
52100, Pula</t>
  </si>
  <si>
    <t>M2 PLUS D.O.O.</t>
  </si>
  <si>
    <t>PULA,
BARBALIĆEVA 7</t>
  </si>
  <si>
    <t>MARANA d.o.o.</t>
  </si>
  <si>
    <t>PULA, MONTE
MAGNO 19</t>
  </si>
  <si>
    <t>MARIĆ DAVOR</t>
  </si>
  <si>
    <t>MC PLUS d.o.o.</t>
  </si>
  <si>
    <t>G.STUPNIK,
STUPNIČKE
ŠIPKOVINE 3/1</t>
  </si>
  <si>
    <t>PULA, MLETAČKA
12</t>
  </si>
  <si>
    <t>KORENICA,
MIHALJEVAC 26</t>
  </si>
  <si>
    <t>Kolhiđanska ulica -Via dei Colchi 6,
52100, Pula</t>
  </si>
  <si>
    <t>Pula, Ulica Novaki -Via Novaki 10</t>
  </si>
  <si>
    <t>RIJEKA,
ZVONIMIROVA 20 A</t>
  </si>
  <si>
    <t>SVETI ĐURĐ,
PRELOŠKA ULICA
26</t>
  </si>
  <si>
    <t>BORUT 16, 52402,
CEROVLJE</t>
  </si>
  <si>
    <t>PETROL d.o.o.</t>
  </si>
  <si>
    <t>ZAGREB, SAVSKA
OPATOVINA 36</t>
  </si>
  <si>
    <t>PEVEX d.d.</t>
  </si>
  <si>
    <t>SESVETE, SAVSKA
CESTA 84</t>
  </si>
  <si>
    <t>PINETA d.o.o.</t>
  </si>
  <si>
    <t>TRGOVINA
RESTLOVA
LUNGOMARE,
PULA,
TOMMASEOVA 2</t>
  </si>
  <si>
    <t>PULA, TRG KRALJA
TOMISLAVA 7</t>
  </si>
  <si>
    <t>KATANČIĆEVA 5,
10000, ZAGREB</t>
  </si>
  <si>
    <t>VODNJAN, 1. MAJ
11B</t>
  </si>
  <si>
    <t>PULA,
BUONARROTIJEVA
17</t>
  </si>
  <si>
    <t>PULA, ULICA
NOVAKI 10</t>
  </si>
  <si>
    <t>TENDERI D.O.O.</t>
  </si>
  <si>
    <t>ZAGREB,
KVINTIČKA 16</t>
  </si>
  <si>
    <t>ZAGREB,
FOLNEGOVICEVA
12</t>
  </si>
  <si>
    <t>TRIO I d.o.o.</t>
  </si>
  <si>
    <t>BUZET, MAŽINJICA
101</t>
  </si>
  <si>
    <t>VIDACOMMERC
d.o.o.</t>
  </si>
  <si>
    <t>LABIN, PULSKA 19</t>
  </si>
  <si>
    <t>ZAGREB,
REMETINEČKA
CESTA 98,</t>
  </si>
  <si>
    <t>ZAGREB, VELIMIRA
ŠKORPIKA 24/1</t>
  </si>
  <si>
    <t>ZAGREB,
KOVINSKA 5</t>
  </si>
  <si>
    <t>Ulica Velimira
Škorpika 21, 10000,
Zagreb</t>
  </si>
  <si>
    <t>DA</t>
  </si>
  <si>
    <t>Listopadska ulica 2, Zagreb</t>
  </si>
  <si>
    <t>Podberam 58 I, Pazin</t>
  </si>
  <si>
    <t>Industrijska ulica - Via dell'industria 2 D, Pula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</si>
  <si>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OIB i adresu vjerovnika</t>
    </r>
  </si>
  <si>
    <t>00572642793</t>
  </si>
  <si>
    <t>02616321874</t>
  </si>
  <si>
    <t>08915220100</t>
  </si>
  <si>
    <t>GRABUNĐA ANDREA, VL. GRABIKOP OBRT</t>
  </si>
  <si>
    <t xml:space="preserve">
G.TROMBA 1, ŠIŠAN</t>
  </si>
  <si>
    <t>Antonio della Zonca 25 F, Vodnjan</t>
  </si>
  <si>
    <t>03222851646</t>
  </si>
  <si>
    <t>KUKUČKA IVAN, JAVNI BILJEŽNIK</t>
  </si>
  <si>
    <t>CVEČIĆEV USPON - CLIVO JURAJ CVEČIĆ 2, PULA</t>
  </si>
  <si>
    <t>Pineta 3. ogr.-Valband. 19 , Valbandon)</t>
  </si>
  <si>
    <t>Munida 90, Medulin</t>
  </si>
  <si>
    <t>PAJKOVIĆ NENAD</t>
  </si>
  <si>
    <t>NOVI LIST d.d.</t>
  </si>
  <si>
    <t>KUHARIĆ VALTER OPG</t>
  </si>
  <si>
    <t>REPUBLIKA HRVATSKA MINISTARSTVO FINANCIJA</t>
  </si>
  <si>
    <t>SMOLJAN KOMAĆ ŽELJKO, vl. SF KONZALTING
OBRT</t>
  </si>
  <si>
    <t>PUT PETRIĆA 45 E, Zadar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</si>
  <si>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(SF KONZALTING
OBR) te nije naveo adresu vjerovnika. </t>
    </r>
  </si>
  <si>
    <t>PUTINJA SONJA</t>
  </si>
  <si>
    <t>SIMONELLI ALEX, vl. TALPAS ISKOPI</t>
  </si>
  <si>
    <t>00620826722</t>
  </si>
  <si>
    <t>ULICA KNEZA
MISLAVA 10/1, ZAGREB</t>
  </si>
  <si>
    <t>TOI TOI d.o.o. SANITARNI
SISTEMI</t>
  </si>
  <si>
    <t>TOMIĆ&amp;CO. d.o.o.</t>
  </si>
  <si>
    <t xml:space="preserve">
ŠKOKOVICA 21, PULA</t>
  </si>
  <si>
    <t>PERUŠKO TONČI, vl. TOP COLOR OBRT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</si>
  <si>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adresu vjerovnika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</si>
  <si>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vjerovnika (PJ MUTILSKA 60, PULA)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</si>
  <si>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(D.K.L., OBRT ZA
KERAMIČKE RAD)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</si>
  <si>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OIB vjerovnika (2616321874)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</si>
  <si>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(ERMAN OBRT ZA
TRGOVINU)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</si>
  <si>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naziv vjerovnika (ERSTE CARD CLUB)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</si>
  <si>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(GRABIKOP OBRT)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</si>
  <si>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vjerovnika (MLETAČKA ULICA 12, PULA)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</si>
  <si>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vjerovnika (PINETA 6, FAŽANA)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</si>
  <si>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vjerovnika (LABINSKA 107, PULA)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</si>
  <si>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neispravan naziv vjerovnika (NOVINSKO
NAKLADNIČKO
D.D.)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</si>
  <si>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(RH, Ministarstvo
financija, Porezna
uprava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</si>
  <si>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vjerovnika (TALPAS ISKOPI)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</si>
  <si>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naziv vjerovnika (TEMA INSTALACIJE)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</si>
  <si>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naziv vjerovnika (TOI TOI
SANITARNI
SISTEMI)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</si>
  <si>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naziv vjerovnika (TOMIĆ &amp; CO D.O.O.)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</si>
  <si>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vjeronika (TOP COLOR OBRT)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</si>
  <si>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neispravan naziv (VELEKM UNUTAR. I VANJSKA TRG) i adresu  vjerovnika (LABINSKA, PULA)</t>
    </r>
  </si>
  <si>
    <t>VELEKEM d.d.</t>
  </si>
  <si>
    <t>Dubrava 264 B, Zagreb</t>
  </si>
  <si>
    <t>AGRAM LEASING d.o.o.</t>
  </si>
  <si>
    <t>Delić Amir, vl. D.K.L., OBRT ZA KERAMIČKE RAD</t>
  </si>
  <si>
    <t>Folo Samanta, vl. ERMAN OBRT ZA TRGOVINU</t>
  </si>
  <si>
    <t xml:space="preserve">
KUHARIĆ NENAD, vl. OBITELJSKO GOSPODARSTVO KUHARIĆ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</si>
  <si>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naziv vjerovnika (AGRAM LEASING)</t>
    </r>
  </si>
  <si>
    <t>AUTO BENUSI d.o.o.</t>
  </si>
  <si>
    <t>AUTO M.M. J.D.O.O.</t>
  </si>
  <si>
    <t>ELKRON MEDICA d.o.o.</t>
  </si>
  <si>
    <t>ERSTE CARD CLUB d.o.o.</t>
  </si>
  <si>
    <t>INDIKATOR D.O.O.</t>
  </si>
  <si>
    <t>INTER CARS D.O.O.</t>
  </si>
  <si>
    <t>ISTRA BETON d.o.o.</t>
  </si>
  <si>
    <t>ISTRA DIRECT d.o.o.</t>
  </si>
  <si>
    <t>ISTRA FERRUM d.o.o.</t>
  </si>
  <si>
    <t>LIKVIDUS NEKRETNINE d.o.o.</t>
  </si>
  <si>
    <t>MECH WING J.D.O.O.</t>
  </si>
  <si>
    <t>MECHANICS LINE J.D.O.O.</t>
  </si>
  <si>
    <t>MOBIL LEASING d.o.o.</t>
  </si>
  <si>
    <t>MODULAR STANOGRADNJA
D.O.O.</t>
  </si>
  <si>
    <t>MONTAŽNE KUĆE DLB d.o.o.</t>
  </si>
  <si>
    <t>MUNIDAKOMERC D.O.O.</t>
  </si>
  <si>
    <t>MUNTE PROJEKT d. o. o.</t>
  </si>
  <si>
    <t>PORSCHE LEASING d.o.o.</t>
  </si>
  <si>
    <t>PULA USLUGE I UPRAVLJANJE D.O.O.</t>
  </si>
  <si>
    <t>A1 HRVATSKA d.o.o.</t>
  </si>
  <si>
    <t>ADRIATIC OSIGURANJE D.D.</t>
  </si>
  <si>
    <t>ALLIANZ HRVATSKA d.d.</t>
  </si>
  <si>
    <t>TEH IN ISTRA d.o.o.</t>
  </si>
  <si>
    <t>TEMA INSTALACIJE d.o.o.</t>
  </si>
  <si>
    <t>Redovna tražbina</t>
  </si>
  <si>
    <t>27.05.2024.</t>
  </si>
  <si>
    <t>28.05.2024.</t>
  </si>
  <si>
    <t>04.06.2024.</t>
  </si>
  <si>
    <t>DA
3.913,75 EUR</t>
  </si>
  <si>
    <t>Rješenje o ovrsi na temelju vjerodostojne isprave JB Fabiane Kliman, Ovrv-10074/2023, UPP/OS-Ovrv-913/2023 od dana 02.01.2024.godine (pravomoćno i ovršno dana 12.04.2024.)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</si>
  <si>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iskazao pogrešan iznos dospjele tražbine, u ukupni iznos nije zbrojen iznos kamate od 524,34 EUR </t>
    </r>
  </si>
  <si>
    <t>Ugovor o financijskom leasingu br. 54126</t>
  </si>
  <si>
    <t>DA
30.294,00 EUR</t>
  </si>
  <si>
    <t>Izlučno pravo</t>
  </si>
  <si>
    <t>IVECO (LNF) DAILY 35C 15D otvoreni sa samoistovarivanjem, godina proizvodnje 2018, broj šasije: ZCFC435B805199243</t>
  </si>
  <si>
    <t>IMPULS LEASING d.o.o.</t>
  </si>
  <si>
    <t>06.06.2024.</t>
  </si>
  <si>
    <t>Ugovor o financijskom leasingu broj 172943</t>
  </si>
  <si>
    <t>DA
75.000,00 EUR</t>
  </si>
  <si>
    <t>OVRV-749/2023 UPP/OS-OVRV-68/2023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</si>
  <si>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nije iskazao iznos dospjele tražbine te nije iskazana valuta.</t>
    </r>
  </si>
  <si>
    <t>07.06.2024.</t>
  </si>
  <si>
    <t>Porezni dug</t>
  </si>
  <si>
    <t>DA
20.973,89 EUR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</si>
  <si>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nije naveo ukupan zbroj dospjele tražbine</t>
    </r>
  </si>
  <si>
    <t>Ugovor o zajmu broj: 69/19257</t>
  </si>
  <si>
    <t>DA
25.051,43 EUR /188.750,00 HRK</t>
  </si>
  <si>
    <t>DA
33.272,28 EUR</t>
  </si>
  <si>
    <t>12.06.2024.</t>
  </si>
  <si>
    <t>Zahtjev za izdavanje Diners Club Standardne Business/Corporate kartice za pravne osobe od 27.05.2021.godine</t>
  </si>
  <si>
    <t>Zahtjev za izdavanje Mastercard Business kartice za pravne osobe od 17.01.2019.godine</t>
  </si>
  <si>
    <t>DA
3.904,54 EUR</t>
  </si>
  <si>
    <t>11.06.2024.</t>
  </si>
  <si>
    <t>Ugovor o kupoprodaji nekretnine od 20.07.2023.</t>
  </si>
  <si>
    <t>S. C. MONTAŽA d.o.o.</t>
  </si>
  <si>
    <t>Viška ulica - Via Lissa 8, 52000 Pula</t>
  </si>
  <si>
    <t>NE</t>
  </si>
  <si>
    <t>Rješenje o ovrsi na temelju vjerodostojne isprave Općinskog suda Pula-Pola, javnog bilježnika Željka Valenta iz Pule, posl. br. Ovrv-140/2023 od 06. ožujka 2023. godine koje je potvrđeno Rješenjem Županijskog suda u Varaždinu, posl. br. Gž Ovr-312/2023-3 od 28. studenog 2023. godine u dijelu o troškovima. Rješenje o ovrsi doneseno je temeljem vjerodostojne isprave-izvatka iz poslovnih knjiga (otvorenih stavaka) ovrhovoditelja koja čini sastavni dio prijedloga za ovrhu (isti se uz rješenje o ovrsi dostavlje u privitku prijave).</t>
  </si>
  <si>
    <t>DA
5.838,74</t>
  </si>
  <si>
    <r>
      <rPr>
        <b/>
        <sz val="8"/>
        <rFont val="Arial"/>
        <family val="2"/>
        <charset val="238"/>
      </rPr>
      <t xml:space="preserve">Vjerovnik </t>
    </r>
    <r>
      <rPr>
        <sz val="8"/>
        <rFont val="Arial"/>
        <family val="2"/>
        <charset val="238"/>
      </rPr>
      <t>u prijavi nije naveo ukupan iznos dospjele tražbine.</t>
    </r>
  </si>
  <si>
    <t>Ugovor o pozajmici, bjanko zadužnica</t>
  </si>
  <si>
    <t>Balog Denis, vl. SINED TEAM obrt za usluge</t>
  </si>
  <si>
    <t>NURKOVAC 40, 34322 NURKOVAC</t>
  </si>
  <si>
    <t>55427685979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</si>
  <si>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dostavio prijavu tražbine na nepropisanom obrascu</t>
    </r>
  </si>
  <si>
    <t>14.06.2024.</t>
  </si>
  <si>
    <t>Ugovor o kratkoročnom revolving kreditu u kunama broj 2200169792 od 11.03.2022.g</t>
  </si>
  <si>
    <t>DA
200.000,00 KN</t>
  </si>
  <si>
    <t>18.06.2024.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</si>
  <si>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adresu vjerovnika
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nije pod iznos dospjele tražbine uključio iznos kamate (1.996,96 EUR)</t>
    </r>
  </si>
  <si>
    <t>Rješenje o ovrsi broj OVRV-7963/2022, Općinski sud u Puli - Pola, JB Fabiana Kliman</t>
  </si>
  <si>
    <t>DA
8.341,22 EUR</t>
  </si>
  <si>
    <t>Ugovor o kreditu broj 504724 od 01.06.2022.</t>
  </si>
  <si>
    <t>DA
24.000,00 EUR</t>
  </si>
  <si>
    <t xml:space="preserve">HPB d.d.
</t>
  </si>
  <si>
    <t>Ugovor o kreditu broj 504555 od 09.11.2021.</t>
  </si>
  <si>
    <t>DA
26.544,56 EUR</t>
  </si>
  <si>
    <t>Ugovor o otvaranju i vođenju multivalutnog transakcijskog računa od 10.11.2021.</t>
  </si>
  <si>
    <t xml:space="preserve">MIKAC EMANUEL, ODVJETNIK </t>
  </si>
  <si>
    <t>MEDULINSKA CESTA 18 B, PULA</t>
  </si>
  <si>
    <t>19.06.2024.</t>
  </si>
  <si>
    <t>Punomoć za zastupanje</t>
  </si>
  <si>
    <t>20.06.2024.</t>
  </si>
  <si>
    <t>Ugovor o isporuci robe - računi broj 50/1/1 od 20.03.2024. i broj 2/1/1 od 18.01.2024.</t>
  </si>
  <si>
    <t>DA
8.642,50 EUR</t>
  </si>
  <si>
    <t>AUDI Q8 50TDI quattro tiptronic/Diesel (mild) Hybrid, broj šasije WAUZZZF12KD003556</t>
  </si>
  <si>
    <t>Police osiguranja, račun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</si>
  <si>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neispravnu adresu vjerovnika (Industrijska 15C, Pula).
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uz prijavu tražbine dostavio obrazac 11- Obrazac za glasovanje.</t>
    </r>
  </si>
  <si>
    <t>24.6.2024.</t>
  </si>
  <si>
    <t>Ugovor o financijskom leasingu br. 54979-23 i ugovor o financijskom leasingu br. 55032-23</t>
  </si>
  <si>
    <t>Ugovor o financijskom leasingu br. 54979-23 i ugovor o financijskom leasingu br. 55032-23; Opći uvjeti ugovora o financijskom leasingu br. 11/22; zapisnici o primopredaji vozila; prometne dozvole; nesporno</t>
  </si>
  <si>
    <t>vozilo TOYOTA AVENSIS 2,0 D-4D; god. proizvodnje 2017; br. šasije: SB1BT76L90E024752; vozilo RENAULT CLIO 1,5 DCI; god. prozivodnje 2017; br. šasije: VF15RBF0A57469008</t>
  </si>
  <si>
    <t>Ugovori o osiguranju (police osiguranja)</t>
  </si>
  <si>
    <t>118-08-4012-24-30</t>
  </si>
  <si>
    <t xml:space="preserve">HPB d.d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</si>
</sst>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165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0"/>
  <sheetViews>
    <sheetView tabSelected="1" zoomScaleNormal="100" workbookViewId="0">
      <selection activeCell="C41" sqref="C41:C43"/>
    </sheetView>
  </sheetViews>
  <sheetFormatPr defaultRowHeight="13.2" x14ac:dyDescent="0.25"/>
  <cols>
    <col min="1" max="1" width="4.33203125" style="1" customWidth="1"/>
    <col min="2" max="2" width="25" style="11" bestFit="1" customWidth="1"/>
    <col min="3" max="3" width="14.5546875" style="11" customWidth="1"/>
    <col min="4" max="4" width="16.5546875" style="18" bestFit="1" customWidth="1"/>
    <col min="5" max="5" width="8.33203125" style="1" customWidth="1"/>
    <col min="6" max="6" width="10" style="1" customWidth="1"/>
    <col min="7" max="7" width="12" style="1" bestFit="1" customWidth="1"/>
    <col min="8" max="8" width="11.88671875" style="1" customWidth="1"/>
    <col min="9" max="9" width="7.88671875" style="1" customWidth="1"/>
    <col min="10" max="10" width="9.6640625" style="1" customWidth="1"/>
    <col min="11" max="11" width="10" style="1" customWidth="1"/>
    <col min="12" max="12" width="12.44140625" style="1" customWidth="1"/>
    <col min="13" max="13" width="10.3320312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4.6640625" style="1" customWidth="1"/>
    <col min="19" max="19" width="17.6640625" style="1" customWidth="1"/>
    <col min="20" max="20" width="11.6640625" style="1" customWidth="1"/>
  </cols>
  <sheetData>
    <row r="1" spans="1:20" s="4" customFormat="1" ht="12" x14ac:dyDescent="0.2">
      <c r="A1" s="19" t="s">
        <v>0</v>
      </c>
      <c r="B1" s="19"/>
      <c r="C1" s="19"/>
      <c r="D1" s="20" t="s">
        <v>1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s="4" customFormat="1" ht="10.199999999999999" x14ac:dyDescent="0.2">
      <c r="A2" s="19" t="s">
        <v>2</v>
      </c>
      <c r="B2" s="19"/>
      <c r="C2" s="19"/>
      <c r="D2" s="21" t="s">
        <v>264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s="4" customFormat="1" ht="10.199999999999999" x14ac:dyDescent="0.2">
      <c r="A3" s="19" t="s">
        <v>21</v>
      </c>
      <c r="B3" s="19" t="s">
        <v>3</v>
      </c>
      <c r="C3" s="19"/>
      <c r="D3" s="22" t="s">
        <v>32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s="4" customFormat="1" ht="10.199999999999999" x14ac:dyDescent="0.2">
      <c r="A4" s="19" t="s">
        <v>22</v>
      </c>
      <c r="B4" s="19"/>
      <c r="C4" s="19"/>
      <c r="D4" s="22" t="s">
        <v>269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4" customFormat="1" ht="10.199999999999999" x14ac:dyDescent="0.2">
      <c r="A5" s="19" t="s">
        <v>4</v>
      </c>
      <c r="B5" s="19"/>
      <c r="C5" s="19"/>
      <c r="D5" s="22" t="s">
        <v>33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s="4" customFormat="1" ht="10.199999999999999" x14ac:dyDescent="0.2">
      <c r="A6" s="19" t="s">
        <v>5</v>
      </c>
      <c r="B6" s="19"/>
      <c r="C6" s="19"/>
      <c r="D6" s="22" t="s">
        <v>34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s="4" customFormat="1" ht="10.199999999999999" x14ac:dyDescent="0.2">
      <c r="A7" s="19" t="s">
        <v>6</v>
      </c>
      <c r="B7" s="19" t="s">
        <v>3</v>
      </c>
      <c r="C7" s="19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s="4" customFormat="1" ht="10.199999999999999" x14ac:dyDescent="0.2">
      <c r="A8" s="19" t="s">
        <v>7</v>
      </c>
      <c r="B8" s="19"/>
      <c r="C8" s="19"/>
      <c r="D8" s="22" t="s">
        <v>35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s="4" customFormat="1" ht="10.199999999999999" x14ac:dyDescent="0.2">
      <c r="A9" s="19" t="s">
        <v>8</v>
      </c>
      <c r="B9" s="19"/>
      <c r="C9" s="19"/>
      <c r="D9" s="23" t="s">
        <v>36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s="4" customFormat="1" ht="10.199999999999999" x14ac:dyDescent="0.2">
      <c r="A10" s="19" t="s">
        <v>9</v>
      </c>
      <c r="B10" s="19"/>
      <c r="C10" s="19"/>
      <c r="D10" s="22" t="s">
        <v>37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s="4" customFormat="1" ht="10.199999999999999" x14ac:dyDescent="0.2">
      <c r="A11" s="5"/>
      <c r="B11" s="10"/>
      <c r="C11" s="10"/>
      <c r="D11" s="17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20.399999999999999" x14ac:dyDescent="0.25">
      <c r="A13" s="24">
        <v>1</v>
      </c>
      <c r="B13" s="25" t="s">
        <v>195</v>
      </c>
      <c r="C13" s="26">
        <v>29524210204</v>
      </c>
      <c r="D13" s="25" t="s">
        <v>38</v>
      </c>
      <c r="E13" s="27"/>
      <c r="F13" s="24" t="s">
        <v>120</v>
      </c>
      <c r="G13" s="28"/>
      <c r="H13" s="29">
        <v>5.34</v>
      </c>
      <c r="I13" s="30"/>
      <c r="J13" s="30"/>
      <c r="K13" s="31"/>
      <c r="L13" s="32"/>
      <c r="M13" s="31"/>
      <c r="N13" s="32"/>
      <c r="O13" s="31"/>
      <c r="P13" s="32"/>
      <c r="Q13" s="30"/>
      <c r="R13" s="25"/>
      <c r="S13" s="30"/>
      <c r="T13" s="27"/>
    </row>
    <row r="14" spans="1:20" ht="112.2" x14ac:dyDescent="0.25">
      <c r="A14" s="24">
        <v>2</v>
      </c>
      <c r="B14" s="25" t="s">
        <v>196</v>
      </c>
      <c r="C14" s="26">
        <v>94472454976</v>
      </c>
      <c r="D14" s="25" t="s">
        <v>121</v>
      </c>
      <c r="E14" s="27" t="s">
        <v>200</v>
      </c>
      <c r="F14" s="24" t="s">
        <v>120</v>
      </c>
      <c r="G14" s="28"/>
      <c r="H14" s="29">
        <v>1749.44</v>
      </c>
      <c r="I14" s="30" t="s">
        <v>120</v>
      </c>
      <c r="J14" s="30" t="s">
        <v>201</v>
      </c>
      <c r="K14" s="31"/>
      <c r="L14" s="32">
        <f>N14+P14</f>
        <v>1749.44</v>
      </c>
      <c r="M14" s="31"/>
      <c r="N14" s="32">
        <v>1749.44</v>
      </c>
      <c r="O14" s="31"/>
      <c r="P14" s="32"/>
      <c r="Q14" s="30"/>
      <c r="R14" s="33" t="s">
        <v>262</v>
      </c>
      <c r="S14" s="30"/>
      <c r="T14" s="27" t="s">
        <v>263</v>
      </c>
    </row>
    <row r="15" spans="1:20" ht="61.2" x14ac:dyDescent="0.25">
      <c r="A15" s="24">
        <v>3</v>
      </c>
      <c r="B15" s="34" t="s">
        <v>171</v>
      </c>
      <c r="C15" s="24">
        <v>48922277230</v>
      </c>
      <c r="D15" s="34" t="s">
        <v>116</v>
      </c>
      <c r="E15" s="30"/>
      <c r="F15" s="24" t="s">
        <v>120</v>
      </c>
      <c r="G15" s="28"/>
      <c r="H15" s="29">
        <v>45882.400000000001</v>
      </c>
      <c r="I15" s="30"/>
      <c r="J15" s="30"/>
      <c r="K15" s="31"/>
      <c r="L15" s="32"/>
      <c r="M15" s="31"/>
      <c r="N15" s="32"/>
      <c r="O15" s="31"/>
      <c r="P15" s="32"/>
      <c r="Q15" s="30"/>
      <c r="R15" s="30"/>
      <c r="S15" s="30"/>
      <c r="T15" s="27" t="s">
        <v>175</v>
      </c>
    </row>
    <row r="16" spans="1:20" ht="20.399999999999999" x14ac:dyDescent="0.25">
      <c r="A16" s="24">
        <v>4</v>
      </c>
      <c r="B16" s="25" t="s">
        <v>197</v>
      </c>
      <c r="C16" s="26">
        <v>23759810849</v>
      </c>
      <c r="D16" s="25" t="s">
        <v>39</v>
      </c>
      <c r="E16" s="27" t="s">
        <v>200</v>
      </c>
      <c r="F16" s="24" t="s">
        <v>120</v>
      </c>
      <c r="G16" s="28"/>
      <c r="H16" s="29">
        <v>2541.13</v>
      </c>
      <c r="I16" s="30" t="s">
        <v>120</v>
      </c>
      <c r="J16" s="30" t="s">
        <v>258</v>
      </c>
      <c r="K16" s="31"/>
      <c r="L16" s="32">
        <f>N16+P16</f>
        <v>2404.8599999999997</v>
      </c>
      <c r="M16" s="31"/>
      <c r="N16" s="32">
        <v>1153.8699999999999</v>
      </c>
      <c r="O16" s="31"/>
      <c r="P16" s="32">
        <v>1250.99</v>
      </c>
      <c r="Q16" s="24"/>
      <c r="R16" s="25" t="s">
        <v>268</v>
      </c>
      <c r="S16" s="30"/>
      <c r="T16" s="27"/>
    </row>
    <row r="17" spans="1:20" ht="112.2" x14ac:dyDescent="0.25">
      <c r="A17" s="24">
        <v>5</v>
      </c>
      <c r="B17" s="25" t="s">
        <v>40</v>
      </c>
      <c r="C17" s="26">
        <v>84107553803</v>
      </c>
      <c r="D17" s="25" t="s">
        <v>122</v>
      </c>
      <c r="E17" s="27" t="s">
        <v>200</v>
      </c>
      <c r="F17" s="24" t="s">
        <v>120</v>
      </c>
      <c r="G17" s="28"/>
      <c r="H17" s="29">
        <v>5877.21</v>
      </c>
      <c r="I17" s="30" t="s">
        <v>120</v>
      </c>
      <c r="J17" s="30" t="s">
        <v>244</v>
      </c>
      <c r="K17" s="31"/>
      <c r="L17" s="32">
        <f>N17+P17</f>
        <v>5877.21</v>
      </c>
      <c r="M17" s="31"/>
      <c r="N17" s="32">
        <f>5877.21</f>
        <v>5877.21</v>
      </c>
      <c r="O17" s="31"/>
      <c r="P17" s="32"/>
      <c r="Q17" s="24" t="s">
        <v>247</v>
      </c>
      <c r="R17" s="25" t="s">
        <v>246</v>
      </c>
      <c r="S17" s="30"/>
      <c r="T17" s="27" t="s">
        <v>245</v>
      </c>
    </row>
    <row r="18" spans="1:20" ht="91.8" x14ac:dyDescent="0.25">
      <c r="A18" s="24">
        <v>6</v>
      </c>
      <c r="B18" s="25" t="s">
        <v>41</v>
      </c>
      <c r="C18" s="26">
        <v>19445951990</v>
      </c>
      <c r="D18" s="25" t="s">
        <v>42</v>
      </c>
      <c r="E18" s="27" t="s">
        <v>200</v>
      </c>
      <c r="F18" s="24" t="s">
        <v>120</v>
      </c>
      <c r="G18" s="28"/>
      <c r="H18" s="29">
        <v>3640</v>
      </c>
      <c r="I18" s="30" t="s">
        <v>120</v>
      </c>
      <c r="J18" s="30" t="s">
        <v>203</v>
      </c>
      <c r="K18" s="31"/>
      <c r="L18" s="32">
        <f>N18+P18</f>
        <v>3913.75</v>
      </c>
      <c r="M18" s="31"/>
      <c r="N18" s="32">
        <f>3640+273.75</f>
        <v>3913.75</v>
      </c>
      <c r="O18" s="31"/>
      <c r="P18" s="32"/>
      <c r="Q18" s="24" t="s">
        <v>204</v>
      </c>
      <c r="R18" s="25" t="s">
        <v>205</v>
      </c>
      <c r="S18" s="30"/>
      <c r="T18" s="27" t="s">
        <v>206</v>
      </c>
    </row>
    <row r="19" spans="1:20" ht="61.2" x14ac:dyDescent="0.25">
      <c r="A19" s="24">
        <v>7</v>
      </c>
      <c r="B19" s="25" t="s">
        <v>176</v>
      </c>
      <c r="C19" s="26">
        <v>96262119913</v>
      </c>
      <c r="D19" s="25" t="s">
        <v>123</v>
      </c>
      <c r="E19" s="27"/>
      <c r="F19" s="24" t="s">
        <v>120</v>
      </c>
      <c r="G19" s="28"/>
      <c r="H19" s="29">
        <v>1939.49</v>
      </c>
      <c r="I19" s="30"/>
      <c r="J19" s="30"/>
      <c r="K19" s="31"/>
      <c r="L19" s="32"/>
      <c r="M19" s="31"/>
      <c r="N19" s="32"/>
      <c r="O19" s="31"/>
      <c r="P19" s="32"/>
      <c r="Q19" s="30"/>
      <c r="R19" s="33"/>
      <c r="S19" s="30"/>
      <c r="T19" s="27" t="s">
        <v>152</v>
      </c>
    </row>
    <row r="20" spans="1:20" ht="20.399999999999999" x14ac:dyDescent="0.25">
      <c r="A20" s="24">
        <v>8</v>
      </c>
      <c r="B20" s="34" t="s">
        <v>177</v>
      </c>
      <c r="C20" s="26">
        <v>83351977564</v>
      </c>
      <c r="D20" s="34" t="s">
        <v>43</v>
      </c>
      <c r="E20" s="27"/>
      <c r="F20" s="24" t="s">
        <v>120</v>
      </c>
      <c r="G20" s="28"/>
      <c r="H20" s="29">
        <v>220</v>
      </c>
      <c r="I20" s="30"/>
      <c r="J20" s="30"/>
      <c r="K20" s="31"/>
      <c r="L20" s="32"/>
      <c r="M20" s="31"/>
      <c r="N20" s="32"/>
      <c r="O20" s="31"/>
      <c r="P20" s="32"/>
      <c r="Q20" s="30"/>
      <c r="R20" s="30"/>
      <c r="S20" s="30"/>
      <c r="T20" s="27"/>
    </row>
    <row r="21" spans="1:20" ht="51" x14ac:dyDescent="0.25">
      <c r="A21" s="24">
        <v>9</v>
      </c>
      <c r="B21" s="34" t="s">
        <v>237</v>
      </c>
      <c r="C21" s="26" t="s">
        <v>239</v>
      </c>
      <c r="D21" s="34" t="s">
        <v>238</v>
      </c>
      <c r="E21" s="27" t="s">
        <v>200</v>
      </c>
      <c r="F21" s="24" t="s">
        <v>232</v>
      </c>
      <c r="G21" s="28"/>
      <c r="H21" s="29"/>
      <c r="I21" s="30" t="s">
        <v>120</v>
      </c>
      <c r="J21" s="30" t="s">
        <v>224</v>
      </c>
      <c r="K21" s="31"/>
      <c r="L21" s="32">
        <f>N21+P21</f>
        <v>5692.9600000000009</v>
      </c>
      <c r="M21" s="31"/>
      <c r="N21" s="32">
        <f>1566.4+4126.56</f>
        <v>5692.9600000000009</v>
      </c>
      <c r="O21" s="31"/>
      <c r="P21" s="32"/>
      <c r="Q21" s="30"/>
      <c r="R21" s="30"/>
      <c r="S21" s="30"/>
      <c r="T21" s="27" t="s">
        <v>240</v>
      </c>
    </row>
    <row r="22" spans="1:20" ht="30.6" x14ac:dyDescent="0.25">
      <c r="A22" s="24">
        <v>10</v>
      </c>
      <c r="B22" s="34" t="s">
        <v>44</v>
      </c>
      <c r="C22" s="26">
        <v>87971197112</v>
      </c>
      <c r="D22" s="34" t="s">
        <v>45</v>
      </c>
      <c r="E22" s="27" t="s">
        <v>200</v>
      </c>
      <c r="F22" s="24" t="s">
        <v>120</v>
      </c>
      <c r="G22" s="28"/>
      <c r="H22" s="29">
        <v>4707.53</v>
      </c>
      <c r="I22" s="30" t="s">
        <v>120</v>
      </c>
      <c r="J22" s="30" t="s">
        <v>202</v>
      </c>
      <c r="K22" s="31"/>
      <c r="L22" s="32">
        <f>N22+P22</f>
        <v>4981.7299999999996</v>
      </c>
      <c r="M22" s="31"/>
      <c r="N22" s="32">
        <f>4707.53+274.2</f>
        <v>4981.7299999999996</v>
      </c>
      <c r="O22" s="31"/>
      <c r="P22" s="32"/>
      <c r="Q22" s="30"/>
      <c r="R22" s="33"/>
      <c r="S22" s="30"/>
      <c r="T22" s="27"/>
    </row>
    <row r="23" spans="1:20" ht="20.399999999999999" x14ac:dyDescent="0.25">
      <c r="A23" s="24">
        <v>11</v>
      </c>
      <c r="B23" s="25" t="s">
        <v>46</v>
      </c>
      <c r="C23" s="26">
        <v>13439120211</v>
      </c>
      <c r="D23" s="25" t="s">
        <v>47</v>
      </c>
      <c r="E23" s="27"/>
      <c r="F23" s="24" t="s">
        <v>120</v>
      </c>
      <c r="G23" s="28"/>
      <c r="H23" s="29">
        <v>50</v>
      </c>
      <c r="I23" s="30"/>
      <c r="J23" s="30"/>
      <c r="K23" s="31"/>
      <c r="L23" s="32"/>
      <c r="M23" s="31"/>
      <c r="N23" s="32"/>
      <c r="O23" s="31"/>
      <c r="P23" s="32"/>
      <c r="Q23" s="30"/>
      <c r="R23" s="33"/>
      <c r="S23" s="30"/>
      <c r="T23" s="27"/>
    </row>
    <row r="24" spans="1:20" x14ac:dyDescent="0.25">
      <c r="A24" s="24">
        <v>12</v>
      </c>
      <c r="B24" s="34" t="s">
        <v>48</v>
      </c>
      <c r="C24" s="26">
        <v>75956192290</v>
      </c>
      <c r="D24" s="34" t="s">
        <v>49</v>
      </c>
      <c r="E24" s="27"/>
      <c r="F24" s="24" t="s">
        <v>120</v>
      </c>
      <c r="G24" s="28"/>
      <c r="H24" s="29">
        <v>55</v>
      </c>
      <c r="I24" s="30"/>
      <c r="J24" s="30"/>
      <c r="K24" s="31"/>
      <c r="L24" s="32"/>
      <c r="M24" s="31"/>
      <c r="N24" s="32"/>
      <c r="O24" s="31"/>
      <c r="P24" s="32"/>
      <c r="Q24" s="30"/>
      <c r="R24" s="30"/>
      <c r="S24" s="30"/>
      <c r="T24" s="27"/>
    </row>
    <row r="25" spans="1:20" ht="40.799999999999997" x14ac:dyDescent="0.25">
      <c r="A25" s="24">
        <v>13</v>
      </c>
      <c r="B25" s="25" t="s">
        <v>50</v>
      </c>
      <c r="C25" s="26"/>
      <c r="D25" s="25" t="s">
        <v>3</v>
      </c>
      <c r="E25" s="27"/>
      <c r="F25" s="24" t="s">
        <v>120</v>
      </c>
      <c r="G25" s="28"/>
      <c r="H25" s="29">
        <v>9980</v>
      </c>
      <c r="I25" s="30"/>
      <c r="J25" s="30"/>
      <c r="K25" s="31"/>
      <c r="L25" s="32"/>
      <c r="M25" s="31"/>
      <c r="N25" s="32"/>
      <c r="O25" s="31"/>
      <c r="P25" s="32"/>
      <c r="Q25" s="24"/>
      <c r="R25" s="25"/>
      <c r="S25" s="30"/>
      <c r="T25" s="27" t="s">
        <v>124</v>
      </c>
    </row>
    <row r="26" spans="1:20" ht="20.399999999999999" x14ac:dyDescent="0.25">
      <c r="A26" s="24">
        <v>14</v>
      </c>
      <c r="B26" s="25" t="s">
        <v>51</v>
      </c>
      <c r="C26" s="26" t="s">
        <v>125</v>
      </c>
      <c r="D26" s="25" t="s">
        <v>52</v>
      </c>
      <c r="E26" s="27"/>
      <c r="F26" s="24" t="s">
        <v>120</v>
      </c>
      <c r="G26" s="28"/>
      <c r="H26" s="29">
        <v>1450</v>
      </c>
      <c r="I26" s="30"/>
      <c r="J26" s="30"/>
      <c r="K26" s="31"/>
      <c r="L26" s="32"/>
      <c r="M26" s="31"/>
      <c r="N26" s="32"/>
      <c r="O26" s="31"/>
      <c r="P26" s="32"/>
      <c r="Q26" s="30"/>
      <c r="R26" s="30"/>
      <c r="S26" s="30"/>
      <c r="T26" s="27"/>
    </row>
    <row r="27" spans="1:20" ht="30.6" x14ac:dyDescent="0.25">
      <c r="A27" s="24">
        <v>15</v>
      </c>
      <c r="B27" s="25" t="s">
        <v>53</v>
      </c>
      <c r="C27" s="26">
        <v>11100535105</v>
      </c>
      <c r="D27" s="25" t="s">
        <v>54</v>
      </c>
      <c r="E27" s="27"/>
      <c r="F27" s="24" t="s">
        <v>120</v>
      </c>
      <c r="G27" s="28"/>
      <c r="H27" s="29">
        <v>2.99</v>
      </c>
      <c r="I27" s="30"/>
      <c r="J27" s="30"/>
      <c r="K27" s="31"/>
      <c r="L27" s="32"/>
      <c r="M27" s="31"/>
      <c r="N27" s="32"/>
      <c r="O27" s="31"/>
      <c r="P27" s="32"/>
      <c r="Q27" s="30"/>
      <c r="R27" s="25"/>
      <c r="S27" s="30"/>
      <c r="T27" s="27"/>
    </row>
    <row r="28" spans="1:20" ht="30.6" x14ac:dyDescent="0.25">
      <c r="A28" s="24">
        <v>16</v>
      </c>
      <c r="B28" s="34" t="s">
        <v>55</v>
      </c>
      <c r="C28" s="26">
        <v>32247795989</v>
      </c>
      <c r="D28" s="34" t="s">
        <v>56</v>
      </c>
      <c r="E28" s="27" t="s">
        <v>200</v>
      </c>
      <c r="F28" s="24" t="s">
        <v>120</v>
      </c>
      <c r="G28" s="28"/>
      <c r="H28" s="29">
        <v>26272.74</v>
      </c>
      <c r="I28" s="30" t="s">
        <v>120</v>
      </c>
      <c r="J28" s="30" t="s">
        <v>241</v>
      </c>
      <c r="K28" s="31"/>
      <c r="L28" s="32">
        <f>N28+P28</f>
        <v>27181.300000000003</v>
      </c>
      <c r="M28" s="31"/>
      <c r="N28" s="32">
        <f>26146.02+458.38+46+530.9</f>
        <v>27181.300000000003</v>
      </c>
      <c r="O28" s="31"/>
      <c r="P28" s="32"/>
      <c r="Q28" s="24" t="s">
        <v>243</v>
      </c>
      <c r="R28" s="25" t="s">
        <v>242</v>
      </c>
      <c r="S28" s="30"/>
      <c r="T28" s="27"/>
    </row>
    <row r="29" spans="1:20" ht="81.599999999999994" x14ac:dyDescent="0.25">
      <c r="A29" s="24">
        <v>17</v>
      </c>
      <c r="B29" s="25" t="s">
        <v>172</v>
      </c>
      <c r="C29" s="26">
        <v>38471496409</v>
      </c>
      <c r="D29" s="25" t="s">
        <v>57</v>
      </c>
      <c r="E29" s="27"/>
      <c r="F29" s="24" t="s">
        <v>120</v>
      </c>
      <c r="G29" s="28"/>
      <c r="H29" s="29">
        <v>1219</v>
      </c>
      <c r="I29" s="30"/>
      <c r="J29" s="30"/>
      <c r="K29" s="31"/>
      <c r="L29" s="32"/>
      <c r="M29" s="31"/>
      <c r="N29" s="32"/>
      <c r="O29" s="31"/>
      <c r="P29" s="32"/>
      <c r="Q29" s="30"/>
      <c r="R29" s="30"/>
      <c r="S29" s="30"/>
      <c r="T29" s="27" t="s">
        <v>153</v>
      </c>
    </row>
    <row r="30" spans="1:20" ht="51" x14ac:dyDescent="0.25">
      <c r="A30" s="24">
        <v>18</v>
      </c>
      <c r="B30" s="25" t="s">
        <v>58</v>
      </c>
      <c r="C30" s="26" t="s">
        <v>126</v>
      </c>
      <c r="D30" s="25" t="s">
        <v>59</v>
      </c>
      <c r="E30" s="27"/>
      <c r="F30" s="24" t="s">
        <v>120</v>
      </c>
      <c r="G30" s="28"/>
      <c r="H30" s="35">
        <v>151.19999999999999</v>
      </c>
      <c r="I30" s="36"/>
      <c r="J30" s="36"/>
      <c r="K30" s="37"/>
      <c r="L30" s="38"/>
      <c r="M30" s="37"/>
      <c r="N30" s="38"/>
      <c r="O30" s="37"/>
      <c r="P30" s="38"/>
      <c r="Q30" s="36"/>
      <c r="R30" s="27"/>
      <c r="S30" s="36"/>
      <c r="T30" s="27" t="s">
        <v>154</v>
      </c>
    </row>
    <row r="31" spans="1:20" x14ac:dyDescent="0.25">
      <c r="A31" s="24">
        <v>19</v>
      </c>
      <c r="B31" s="25" t="s">
        <v>178</v>
      </c>
      <c r="C31" s="26">
        <v>13041674782</v>
      </c>
      <c r="D31" s="25" t="s">
        <v>60</v>
      </c>
      <c r="E31" s="27"/>
      <c r="F31" s="24" t="s">
        <v>120</v>
      </c>
      <c r="G31" s="28"/>
      <c r="H31" s="35">
        <v>363</v>
      </c>
      <c r="I31" s="36"/>
      <c r="J31" s="36"/>
      <c r="K31" s="37"/>
      <c r="L31" s="38"/>
      <c r="M31" s="37"/>
      <c r="N31" s="38"/>
      <c r="O31" s="37"/>
      <c r="P31" s="38"/>
      <c r="Q31" s="36"/>
      <c r="R31" s="36"/>
      <c r="S31" s="36"/>
      <c r="T31" s="27"/>
    </row>
    <row r="32" spans="1:20" ht="61.2" customHeight="1" x14ac:dyDescent="0.25">
      <c r="A32" s="39">
        <v>20</v>
      </c>
      <c r="B32" s="40" t="s">
        <v>179</v>
      </c>
      <c r="C32" s="41">
        <v>85941596441</v>
      </c>
      <c r="D32" s="40" t="s">
        <v>62</v>
      </c>
      <c r="E32" s="42" t="s">
        <v>200</v>
      </c>
      <c r="F32" s="39" t="s">
        <v>120</v>
      </c>
      <c r="G32" s="43"/>
      <c r="H32" s="44">
        <v>3747.27</v>
      </c>
      <c r="I32" s="45" t="s">
        <v>120</v>
      </c>
      <c r="J32" s="45" t="s">
        <v>224</v>
      </c>
      <c r="K32" s="46"/>
      <c r="L32" s="47">
        <f>N32+N33</f>
        <v>3904.5400000000004</v>
      </c>
      <c r="M32" s="37"/>
      <c r="N32" s="38">
        <f>1329.91+6.51</f>
        <v>1336.42</v>
      </c>
      <c r="O32" s="37"/>
      <c r="P32" s="38"/>
      <c r="Q32" s="39" t="s">
        <v>227</v>
      </c>
      <c r="R32" s="48" t="s">
        <v>225</v>
      </c>
      <c r="S32" s="49"/>
      <c r="T32" s="42" t="s">
        <v>156</v>
      </c>
    </row>
    <row r="33" spans="1:20" ht="20.399999999999999" x14ac:dyDescent="0.25">
      <c r="A33" s="50"/>
      <c r="B33" s="51"/>
      <c r="C33" s="52"/>
      <c r="D33" s="51"/>
      <c r="E33" s="53"/>
      <c r="F33" s="50"/>
      <c r="G33" s="54"/>
      <c r="H33" s="55"/>
      <c r="I33" s="56"/>
      <c r="J33" s="56"/>
      <c r="K33" s="57"/>
      <c r="L33" s="58"/>
      <c r="M33" s="37"/>
      <c r="N33" s="38">
        <f>2555.03+13.09</f>
        <v>2568.1200000000003</v>
      </c>
      <c r="O33" s="37"/>
      <c r="P33" s="38"/>
      <c r="Q33" s="50"/>
      <c r="R33" s="48" t="s">
        <v>226</v>
      </c>
      <c r="S33" s="49"/>
      <c r="T33" s="53"/>
    </row>
    <row r="34" spans="1:20" ht="71.400000000000006" x14ac:dyDescent="0.25">
      <c r="A34" s="24">
        <v>21</v>
      </c>
      <c r="B34" s="25" t="s">
        <v>173</v>
      </c>
      <c r="C34" s="26">
        <v>18641488309</v>
      </c>
      <c r="D34" s="25" t="s">
        <v>61</v>
      </c>
      <c r="E34" s="27"/>
      <c r="F34" s="24" t="s">
        <v>120</v>
      </c>
      <c r="G34" s="28"/>
      <c r="H34" s="35">
        <v>20845.75</v>
      </c>
      <c r="I34" s="36"/>
      <c r="J34" s="36"/>
      <c r="K34" s="37"/>
      <c r="L34" s="38"/>
      <c r="M34" s="37"/>
      <c r="N34" s="38"/>
      <c r="O34" s="37"/>
      <c r="P34" s="38"/>
      <c r="Q34" s="36"/>
      <c r="R34" s="36"/>
      <c r="S34" s="36"/>
      <c r="T34" s="27" t="s">
        <v>155</v>
      </c>
    </row>
    <row r="35" spans="1:20" ht="20.399999999999999" x14ac:dyDescent="0.25">
      <c r="A35" s="24">
        <v>22</v>
      </c>
      <c r="B35" s="34" t="s">
        <v>63</v>
      </c>
      <c r="C35" s="26">
        <v>86224871966</v>
      </c>
      <c r="D35" s="34" t="s">
        <v>64</v>
      </c>
      <c r="E35" s="27" t="s">
        <v>200</v>
      </c>
      <c r="F35" s="24" t="s">
        <v>120</v>
      </c>
      <c r="G35" s="28"/>
      <c r="H35" s="35">
        <v>80081.179999999993</v>
      </c>
      <c r="I35" s="36" t="s">
        <v>120</v>
      </c>
      <c r="J35" s="36" t="s">
        <v>212</v>
      </c>
      <c r="K35" s="37"/>
      <c r="L35" s="38">
        <f>N35+P35</f>
        <v>80081.179999999993</v>
      </c>
      <c r="M35" s="37"/>
      <c r="N35" s="38">
        <v>80081.179999999993</v>
      </c>
      <c r="O35" s="37"/>
      <c r="P35" s="38"/>
      <c r="Q35" s="59" t="s">
        <v>223</v>
      </c>
      <c r="R35" s="60"/>
      <c r="S35" s="36"/>
      <c r="T35" s="27"/>
    </row>
    <row r="36" spans="1:20" ht="20.399999999999999" x14ac:dyDescent="0.25">
      <c r="A36" s="24">
        <v>23</v>
      </c>
      <c r="B36" s="34" t="s">
        <v>65</v>
      </c>
      <c r="C36" s="26">
        <v>86918255783</v>
      </c>
      <c r="D36" s="34" t="s">
        <v>66</v>
      </c>
      <c r="E36" s="27"/>
      <c r="F36" s="24" t="s">
        <v>120</v>
      </c>
      <c r="G36" s="28"/>
      <c r="H36" s="35">
        <v>1101.72</v>
      </c>
      <c r="I36" s="36"/>
      <c r="J36" s="36"/>
      <c r="K36" s="37"/>
      <c r="L36" s="38"/>
      <c r="M36" s="37"/>
      <c r="N36" s="38"/>
      <c r="O36" s="37"/>
      <c r="P36" s="38"/>
      <c r="Q36" s="36"/>
      <c r="R36" s="36"/>
      <c r="S36" s="36"/>
      <c r="T36" s="27"/>
    </row>
    <row r="37" spans="1:20" ht="20.399999999999999" x14ac:dyDescent="0.25">
      <c r="A37" s="24">
        <v>24</v>
      </c>
      <c r="B37" s="48" t="s">
        <v>67</v>
      </c>
      <c r="C37" s="61" t="s">
        <v>127</v>
      </c>
      <c r="D37" s="48" t="s">
        <v>68</v>
      </c>
      <c r="E37" s="60"/>
      <c r="F37" s="24" t="s">
        <v>120</v>
      </c>
      <c r="G37" s="28"/>
      <c r="H37" s="29">
        <v>159.94999999999999</v>
      </c>
      <c r="I37" s="36"/>
      <c r="J37" s="36"/>
      <c r="K37" s="37"/>
      <c r="L37" s="38"/>
      <c r="M37" s="37"/>
      <c r="N37" s="38"/>
      <c r="O37" s="37"/>
      <c r="P37" s="38"/>
      <c r="Q37" s="36"/>
      <c r="R37" s="62"/>
      <c r="S37" s="36"/>
      <c r="T37" s="60"/>
    </row>
    <row r="38" spans="1:20" ht="61.2" x14ac:dyDescent="0.25">
      <c r="A38" s="24">
        <v>25</v>
      </c>
      <c r="B38" s="34" t="s">
        <v>128</v>
      </c>
      <c r="C38" s="26">
        <v>31798977112</v>
      </c>
      <c r="D38" s="34" t="s">
        <v>129</v>
      </c>
      <c r="E38" s="27"/>
      <c r="F38" s="24" t="s">
        <v>120</v>
      </c>
      <c r="G38" s="28"/>
      <c r="H38" s="35">
        <v>2332.31</v>
      </c>
      <c r="I38" s="36"/>
      <c r="J38" s="36"/>
      <c r="K38" s="37"/>
      <c r="L38" s="38"/>
      <c r="M38" s="37"/>
      <c r="N38" s="38"/>
      <c r="O38" s="37"/>
      <c r="P38" s="38"/>
      <c r="Q38" s="36"/>
      <c r="R38" s="62"/>
      <c r="S38" s="36"/>
      <c r="T38" s="27" t="s">
        <v>157</v>
      </c>
    </row>
    <row r="39" spans="1:20" ht="20.399999999999999" x14ac:dyDescent="0.25">
      <c r="A39" s="24">
        <v>26</v>
      </c>
      <c r="B39" s="48" t="s">
        <v>69</v>
      </c>
      <c r="C39" s="59">
        <v>93095311297</v>
      </c>
      <c r="D39" s="48" t="s">
        <v>70</v>
      </c>
      <c r="E39" s="36"/>
      <c r="F39" s="24" t="s">
        <v>120</v>
      </c>
      <c r="G39" s="63"/>
      <c r="H39" s="35">
        <v>88.18</v>
      </c>
      <c r="I39" s="36"/>
      <c r="J39" s="36"/>
      <c r="K39" s="37"/>
      <c r="L39" s="38"/>
      <c r="M39" s="37"/>
      <c r="N39" s="38"/>
      <c r="O39" s="37"/>
      <c r="P39" s="38"/>
      <c r="Q39" s="36"/>
      <c r="R39" s="36"/>
      <c r="S39" s="36"/>
      <c r="T39" s="36"/>
    </row>
    <row r="40" spans="1:20" ht="40.799999999999997" x14ac:dyDescent="0.25">
      <c r="A40" s="24">
        <v>27</v>
      </c>
      <c r="B40" s="48" t="s">
        <v>71</v>
      </c>
      <c r="C40" s="61">
        <v>25609559342</v>
      </c>
      <c r="D40" s="48" t="s">
        <v>72</v>
      </c>
      <c r="E40" s="60" t="s">
        <v>200</v>
      </c>
      <c r="F40" s="24" t="s">
        <v>120</v>
      </c>
      <c r="G40" s="63"/>
      <c r="H40" s="35">
        <v>5870.14</v>
      </c>
      <c r="I40" s="36" t="s">
        <v>120</v>
      </c>
      <c r="J40" s="36" t="s">
        <v>217</v>
      </c>
      <c r="K40" s="37"/>
      <c r="L40" s="38">
        <f>N40+P40</f>
        <v>6332.26</v>
      </c>
      <c r="M40" s="37"/>
      <c r="N40" s="38">
        <f>3116.21+19.93+67.09</f>
        <v>3203.23</v>
      </c>
      <c r="O40" s="37"/>
      <c r="P40" s="38">
        <v>3129.03</v>
      </c>
      <c r="Q40" s="59" t="s">
        <v>222</v>
      </c>
      <c r="R40" s="62" t="s">
        <v>221</v>
      </c>
      <c r="S40" s="36"/>
      <c r="T40" s="60" t="s">
        <v>220</v>
      </c>
    </row>
    <row r="41" spans="1:20" ht="20.399999999999999" x14ac:dyDescent="0.25">
      <c r="A41" s="39">
        <v>28</v>
      </c>
      <c r="B41" s="40" t="s">
        <v>270</v>
      </c>
      <c r="C41" s="41">
        <v>87939104217</v>
      </c>
      <c r="D41" s="42" t="s">
        <v>73</v>
      </c>
      <c r="E41" s="42" t="s">
        <v>200</v>
      </c>
      <c r="F41" s="39" t="s">
        <v>120</v>
      </c>
      <c r="G41" s="43"/>
      <c r="H41" s="44">
        <v>17151.61</v>
      </c>
      <c r="I41" s="45" t="s">
        <v>120</v>
      </c>
      <c r="J41" s="45" t="s">
        <v>244</v>
      </c>
      <c r="K41" s="46"/>
      <c r="L41" s="47">
        <f>N41+P41+N42+P42+N43</f>
        <v>17995.13</v>
      </c>
      <c r="M41" s="37"/>
      <c r="N41" s="38">
        <f>2123.23</f>
        <v>2123.23</v>
      </c>
      <c r="O41" s="37"/>
      <c r="P41" s="38">
        <v>9075.61</v>
      </c>
      <c r="Q41" s="59" t="s">
        <v>249</v>
      </c>
      <c r="R41" s="62" t="s">
        <v>248</v>
      </c>
      <c r="S41" s="36"/>
      <c r="T41" s="27"/>
    </row>
    <row r="42" spans="1:20" ht="20.399999999999999" x14ac:dyDescent="0.25">
      <c r="A42" s="66"/>
      <c r="B42" s="77" t="s">
        <v>250</v>
      </c>
      <c r="C42" s="64"/>
      <c r="D42" s="65"/>
      <c r="E42" s="65"/>
      <c r="F42" s="66"/>
      <c r="G42" s="67"/>
      <c r="H42" s="68"/>
      <c r="I42" s="69"/>
      <c r="J42" s="69"/>
      <c r="K42" s="70"/>
      <c r="L42" s="71"/>
      <c r="M42" s="37"/>
      <c r="N42" s="38">
        <f>2071.37+50.94+22.12+39.81+132.72</f>
        <v>2316.9599999999996</v>
      </c>
      <c r="O42" s="37"/>
      <c r="P42" s="38">
        <v>4425.34</v>
      </c>
      <c r="Q42" s="59" t="s">
        <v>252</v>
      </c>
      <c r="R42" s="62" t="s">
        <v>251</v>
      </c>
      <c r="S42" s="36"/>
      <c r="T42" s="27"/>
    </row>
    <row r="43" spans="1:20" ht="20.399999999999999" x14ac:dyDescent="0.25">
      <c r="A43" s="50"/>
      <c r="B43" s="51"/>
      <c r="C43" s="52"/>
      <c r="D43" s="53"/>
      <c r="E43" s="53"/>
      <c r="F43" s="50"/>
      <c r="G43" s="54"/>
      <c r="H43" s="55"/>
      <c r="I43" s="56"/>
      <c r="J43" s="56"/>
      <c r="K43" s="57"/>
      <c r="L43" s="58"/>
      <c r="M43" s="37"/>
      <c r="N43" s="38">
        <v>53.99</v>
      </c>
      <c r="O43" s="37"/>
      <c r="P43" s="38"/>
      <c r="Q43" s="36"/>
      <c r="R43" s="48" t="s">
        <v>253</v>
      </c>
      <c r="S43" s="36"/>
      <c r="T43" s="27"/>
    </row>
    <row r="44" spans="1:20" ht="30.6" x14ac:dyDescent="0.25">
      <c r="A44" s="24">
        <v>29</v>
      </c>
      <c r="B44" s="48" t="s">
        <v>74</v>
      </c>
      <c r="C44" s="59">
        <v>81793146560</v>
      </c>
      <c r="D44" s="48" t="s">
        <v>75</v>
      </c>
      <c r="E44" s="48" t="s">
        <v>200</v>
      </c>
      <c r="F44" s="24" t="s">
        <v>120</v>
      </c>
      <c r="G44" s="28"/>
      <c r="H44" s="29">
        <v>1890.5</v>
      </c>
      <c r="I44" s="36" t="s">
        <v>120</v>
      </c>
      <c r="J44" s="36" t="s">
        <v>203</v>
      </c>
      <c r="K44" s="37"/>
      <c r="L44" s="38">
        <f>N44+P44</f>
        <v>2062.5300000000002</v>
      </c>
      <c r="M44" s="37"/>
      <c r="N44" s="38">
        <v>2062.5300000000002</v>
      </c>
      <c r="O44" s="37"/>
      <c r="P44" s="38"/>
      <c r="Q44" s="36"/>
      <c r="R44" s="36"/>
      <c r="S44" s="36"/>
      <c r="T44" s="30"/>
    </row>
    <row r="45" spans="1:20" ht="20.399999999999999" x14ac:dyDescent="0.25">
      <c r="A45" s="39">
        <v>30</v>
      </c>
      <c r="B45" s="42" t="s">
        <v>211</v>
      </c>
      <c r="C45" s="39">
        <v>65918029671</v>
      </c>
      <c r="D45" s="42" t="s">
        <v>117</v>
      </c>
      <c r="E45" s="60" t="s">
        <v>200</v>
      </c>
      <c r="F45" s="39" t="s">
        <v>120</v>
      </c>
      <c r="G45" s="43"/>
      <c r="H45" s="44">
        <v>2372.39</v>
      </c>
      <c r="I45" s="45" t="s">
        <v>120</v>
      </c>
      <c r="J45" s="45" t="s">
        <v>203</v>
      </c>
      <c r="K45" s="37"/>
      <c r="L45" s="38">
        <f>N45+P45</f>
        <v>25424.55</v>
      </c>
      <c r="M45" s="37"/>
      <c r="N45" s="38">
        <f>25402.38+22.17</f>
        <v>25424.55</v>
      </c>
      <c r="O45" s="37"/>
      <c r="P45" s="38"/>
      <c r="Q45" s="59" t="s">
        <v>208</v>
      </c>
      <c r="R45" s="72" t="s">
        <v>207</v>
      </c>
      <c r="S45" s="36"/>
      <c r="T45" s="45"/>
    </row>
    <row r="46" spans="1:20" ht="61.2" x14ac:dyDescent="0.25">
      <c r="A46" s="50"/>
      <c r="B46" s="53"/>
      <c r="C46" s="50"/>
      <c r="D46" s="53"/>
      <c r="E46" s="60" t="s">
        <v>209</v>
      </c>
      <c r="F46" s="50"/>
      <c r="G46" s="54"/>
      <c r="H46" s="55"/>
      <c r="I46" s="56"/>
      <c r="J46" s="56"/>
      <c r="K46" s="37"/>
      <c r="L46" s="38"/>
      <c r="M46" s="37"/>
      <c r="N46" s="38"/>
      <c r="O46" s="37"/>
      <c r="P46" s="38"/>
      <c r="Q46" s="59"/>
      <c r="R46" s="73"/>
      <c r="S46" s="60" t="s">
        <v>210</v>
      </c>
      <c r="T46" s="56"/>
    </row>
    <row r="47" spans="1:20" ht="40.799999999999997" x14ac:dyDescent="0.25">
      <c r="A47" s="24">
        <v>31</v>
      </c>
      <c r="B47" s="48" t="s">
        <v>76</v>
      </c>
      <c r="C47" s="24">
        <v>74115235791</v>
      </c>
      <c r="D47" s="48" t="s">
        <v>130</v>
      </c>
      <c r="E47" s="48"/>
      <c r="F47" s="24" t="s">
        <v>120</v>
      </c>
      <c r="G47" s="28"/>
      <c r="H47" s="29">
        <v>6123.82</v>
      </c>
      <c r="I47" s="36"/>
      <c r="J47" s="36"/>
      <c r="K47" s="37"/>
      <c r="L47" s="38"/>
      <c r="M47" s="37"/>
      <c r="N47" s="38"/>
      <c r="O47" s="37"/>
      <c r="P47" s="38"/>
      <c r="Q47" s="36"/>
      <c r="R47" s="62"/>
      <c r="S47" s="36"/>
      <c r="T47" s="60" t="s">
        <v>151</v>
      </c>
    </row>
    <row r="48" spans="1:20" ht="20.399999999999999" x14ac:dyDescent="0.25">
      <c r="A48" s="24">
        <v>32</v>
      </c>
      <c r="B48" s="48" t="s">
        <v>180</v>
      </c>
      <c r="C48" s="61">
        <v>40973277765</v>
      </c>
      <c r="D48" s="48" t="s">
        <v>77</v>
      </c>
      <c r="E48" s="60"/>
      <c r="F48" s="24" t="s">
        <v>120</v>
      </c>
      <c r="G48" s="28"/>
      <c r="H48" s="29">
        <v>149.31</v>
      </c>
      <c r="I48" s="36"/>
      <c r="J48" s="36"/>
      <c r="K48" s="37"/>
      <c r="L48" s="38"/>
      <c r="M48" s="37"/>
      <c r="N48" s="38"/>
      <c r="O48" s="37"/>
      <c r="P48" s="38"/>
      <c r="Q48" s="36"/>
      <c r="R48" s="36"/>
      <c r="S48" s="36"/>
      <c r="T48" s="27"/>
    </row>
    <row r="49" spans="1:20" ht="30.6" x14ac:dyDescent="0.25">
      <c r="A49" s="24">
        <v>33</v>
      </c>
      <c r="B49" s="48" t="s">
        <v>181</v>
      </c>
      <c r="C49" s="59">
        <v>46564276045</v>
      </c>
      <c r="D49" s="48" t="s">
        <v>78</v>
      </c>
      <c r="E49" s="48"/>
      <c r="F49" s="24" t="s">
        <v>120</v>
      </c>
      <c r="G49" s="28"/>
      <c r="H49" s="29">
        <v>4297.97</v>
      </c>
      <c r="I49" s="36"/>
      <c r="J49" s="36"/>
      <c r="K49" s="37"/>
      <c r="L49" s="38"/>
      <c r="M49" s="37"/>
      <c r="N49" s="38"/>
      <c r="O49" s="37"/>
      <c r="P49" s="38"/>
      <c r="Q49" s="36"/>
      <c r="R49" s="62"/>
      <c r="S49" s="36"/>
      <c r="T49" s="36"/>
    </row>
    <row r="50" spans="1:20" x14ac:dyDescent="0.25">
      <c r="A50" s="24">
        <v>34</v>
      </c>
      <c r="B50" s="48" t="s">
        <v>182</v>
      </c>
      <c r="C50" s="59">
        <v>91473721336</v>
      </c>
      <c r="D50" s="48" t="s">
        <v>79</v>
      </c>
      <c r="E50" s="48"/>
      <c r="F50" s="24" t="s">
        <v>120</v>
      </c>
      <c r="G50" s="74"/>
      <c r="H50" s="29">
        <v>22155.64</v>
      </c>
      <c r="I50" s="36"/>
      <c r="J50" s="36"/>
      <c r="K50" s="37"/>
      <c r="L50" s="38"/>
      <c r="M50" s="37"/>
      <c r="N50" s="38"/>
      <c r="O50" s="37"/>
      <c r="P50" s="38"/>
      <c r="Q50" s="36"/>
      <c r="R50" s="36"/>
      <c r="S50" s="36"/>
      <c r="T50" s="27"/>
    </row>
    <row r="51" spans="1:20" ht="30.6" x14ac:dyDescent="0.25">
      <c r="A51" s="24">
        <v>35</v>
      </c>
      <c r="B51" s="48" t="s">
        <v>183</v>
      </c>
      <c r="C51" s="61" t="s">
        <v>131</v>
      </c>
      <c r="D51" s="48" t="s">
        <v>80</v>
      </c>
      <c r="E51" s="36"/>
      <c r="F51" s="24" t="s">
        <v>120</v>
      </c>
      <c r="G51" s="74"/>
      <c r="H51" s="29">
        <v>6300</v>
      </c>
      <c r="I51" s="36"/>
      <c r="J51" s="36"/>
      <c r="K51" s="37"/>
      <c r="L51" s="38"/>
      <c r="M51" s="37"/>
      <c r="N51" s="38"/>
      <c r="O51" s="37"/>
      <c r="P51" s="38"/>
      <c r="Q51" s="36"/>
      <c r="R51" s="36"/>
      <c r="S51" s="36"/>
      <c r="T51" s="36"/>
    </row>
    <row r="52" spans="1:20" ht="30.6" x14ac:dyDescent="0.25">
      <c r="A52" s="24">
        <v>36</v>
      </c>
      <c r="B52" s="48" t="s">
        <v>184</v>
      </c>
      <c r="C52" s="59">
        <v>84621291521</v>
      </c>
      <c r="D52" s="48" t="s">
        <v>81</v>
      </c>
      <c r="E52" s="36"/>
      <c r="F52" s="24" t="s">
        <v>120</v>
      </c>
      <c r="G52" s="74"/>
      <c r="H52" s="29">
        <v>4037.62</v>
      </c>
      <c r="I52" s="36"/>
      <c r="J52" s="36"/>
      <c r="K52" s="37"/>
      <c r="L52" s="38"/>
      <c r="M52" s="37"/>
      <c r="N52" s="38"/>
      <c r="O52" s="37"/>
      <c r="P52" s="38"/>
      <c r="Q52" s="36"/>
      <c r="R52" s="36"/>
      <c r="S52" s="36"/>
      <c r="T52" s="30"/>
    </row>
    <row r="53" spans="1:20" ht="30.6" x14ac:dyDescent="0.25">
      <c r="A53" s="24">
        <v>37</v>
      </c>
      <c r="B53" s="34" t="s">
        <v>174</v>
      </c>
      <c r="C53" s="24">
        <v>28735756757</v>
      </c>
      <c r="D53" s="34" t="s">
        <v>96</v>
      </c>
      <c r="E53" s="34" t="s">
        <v>200</v>
      </c>
      <c r="F53" s="24" t="s">
        <v>120</v>
      </c>
      <c r="G53" s="28"/>
      <c r="H53" s="29">
        <v>1258.75</v>
      </c>
      <c r="I53" s="30" t="s">
        <v>120</v>
      </c>
      <c r="J53" s="30" t="s">
        <v>228</v>
      </c>
      <c r="K53" s="31"/>
      <c r="L53" s="32">
        <f>N53+P53</f>
        <v>10000</v>
      </c>
      <c r="M53" s="31"/>
      <c r="N53" s="32">
        <v>10000</v>
      </c>
      <c r="O53" s="31"/>
      <c r="P53" s="32"/>
      <c r="Q53" s="24" t="s">
        <v>120</v>
      </c>
      <c r="R53" s="33" t="s">
        <v>236</v>
      </c>
      <c r="S53" s="30"/>
      <c r="T53" s="30"/>
    </row>
    <row r="54" spans="1:20" ht="20.399999999999999" x14ac:dyDescent="0.25">
      <c r="A54" s="24">
        <v>38</v>
      </c>
      <c r="B54" s="48" t="s">
        <v>138</v>
      </c>
      <c r="C54" s="59">
        <v>76165010113</v>
      </c>
      <c r="D54" s="48" t="s">
        <v>97</v>
      </c>
      <c r="E54" s="36"/>
      <c r="F54" s="24" t="s">
        <v>120</v>
      </c>
      <c r="G54" s="28"/>
      <c r="H54" s="29">
        <v>10000</v>
      </c>
      <c r="I54" s="36"/>
      <c r="J54" s="36"/>
      <c r="K54" s="37"/>
      <c r="L54" s="38"/>
      <c r="M54" s="37"/>
      <c r="N54" s="38"/>
      <c r="O54" s="37"/>
      <c r="P54" s="38"/>
      <c r="Q54" s="36"/>
      <c r="R54" s="36"/>
      <c r="S54" s="36"/>
      <c r="T54" s="60"/>
    </row>
    <row r="55" spans="1:20" ht="20.399999999999999" x14ac:dyDescent="0.25">
      <c r="A55" s="24">
        <v>39</v>
      </c>
      <c r="B55" s="48" t="s">
        <v>132</v>
      </c>
      <c r="C55" s="59">
        <v>52039442975</v>
      </c>
      <c r="D55" s="48" t="s">
        <v>82</v>
      </c>
      <c r="E55" s="36"/>
      <c r="F55" s="24" t="s">
        <v>120</v>
      </c>
      <c r="G55" s="28"/>
      <c r="H55" s="29">
        <v>53.32</v>
      </c>
      <c r="I55" s="36"/>
      <c r="J55" s="36"/>
      <c r="K55" s="37"/>
      <c r="L55" s="38"/>
      <c r="M55" s="37"/>
      <c r="N55" s="38"/>
      <c r="O55" s="37"/>
      <c r="P55" s="38"/>
      <c r="Q55" s="36"/>
      <c r="R55" s="36"/>
      <c r="S55" s="36"/>
      <c r="T55" s="30"/>
    </row>
    <row r="56" spans="1:20" ht="30.6" x14ac:dyDescent="0.25">
      <c r="A56" s="24">
        <v>40</v>
      </c>
      <c r="B56" s="48" t="s">
        <v>185</v>
      </c>
      <c r="C56" s="59">
        <v>16748129257</v>
      </c>
      <c r="D56" s="48" t="s">
        <v>83</v>
      </c>
      <c r="E56" s="48" t="s">
        <v>200</v>
      </c>
      <c r="F56" s="24" t="s">
        <v>120</v>
      </c>
      <c r="G56" s="28"/>
      <c r="H56" s="29">
        <v>30500</v>
      </c>
      <c r="I56" s="36" t="s">
        <v>120</v>
      </c>
      <c r="J56" s="36" t="s">
        <v>228</v>
      </c>
      <c r="K56" s="37"/>
      <c r="L56" s="38">
        <f>N56</f>
        <v>72125</v>
      </c>
      <c r="M56" s="37"/>
      <c r="N56" s="38">
        <v>72125</v>
      </c>
      <c r="O56" s="37"/>
      <c r="P56" s="38"/>
      <c r="Q56" s="36"/>
      <c r="R56" s="62" t="s">
        <v>229</v>
      </c>
      <c r="S56" s="36"/>
      <c r="T56" s="60"/>
    </row>
    <row r="57" spans="1:20" ht="20.399999999999999" x14ac:dyDescent="0.25">
      <c r="A57" s="24">
        <v>41</v>
      </c>
      <c r="B57" s="48" t="s">
        <v>84</v>
      </c>
      <c r="C57" s="59">
        <v>92647865003</v>
      </c>
      <c r="D57" s="48" t="s">
        <v>85</v>
      </c>
      <c r="E57" s="36"/>
      <c r="F57" s="24" t="s">
        <v>120</v>
      </c>
      <c r="G57" s="28"/>
      <c r="H57" s="29">
        <v>3284.44</v>
      </c>
      <c r="I57" s="36"/>
      <c r="J57" s="36"/>
      <c r="K57" s="37"/>
      <c r="L57" s="38"/>
      <c r="M57" s="37"/>
      <c r="N57" s="38"/>
      <c r="O57" s="37"/>
      <c r="P57" s="38"/>
      <c r="Q57" s="36"/>
      <c r="R57" s="36"/>
      <c r="S57" s="36"/>
      <c r="T57" s="30"/>
    </row>
    <row r="58" spans="1:20" ht="20.399999999999999" x14ac:dyDescent="0.25">
      <c r="A58" s="24">
        <v>42</v>
      </c>
      <c r="B58" s="48" t="s">
        <v>86</v>
      </c>
      <c r="C58" s="59">
        <v>89291916908</v>
      </c>
      <c r="D58" s="48" t="s">
        <v>87</v>
      </c>
      <c r="E58" s="36"/>
      <c r="F58" s="24" t="s">
        <v>120</v>
      </c>
      <c r="G58" s="28"/>
      <c r="H58" s="29">
        <v>3600</v>
      </c>
      <c r="I58" s="36"/>
      <c r="J58" s="36"/>
      <c r="K58" s="37"/>
      <c r="L58" s="38"/>
      <c r="M58" s="37"/>
      <c r="N58" s="38"/>
      <c r="O58" s="37"/>
      <c r="P58" s="38"/>
      <c r="Q58" s="36"/>
      <c r="R58" s="36"/>
      <c r="S58" s="36"/>
      <c r="T58" s="27"/>
    </row>
    <row r="59" spans="1:20" ht="40.799999999999997" x14ac:dyDescent="0.25">
      <c r="A59" s="24">
        <v>43</v>
      </c>
      <c r="B59" s="48" t="s">
        <v>88</v>
      </c>
      <c r="C59" s="59"/>
      <c r="D59" s="48" t="s">
        <v>3</v>
      </c>
      <c r="E59" s="36"/>
      <c r="F59" s="24" t="s">
        <v>120</v>
      </c>
      <c r="G59" s="28"/>
      <c r="H59" s="29">
        <v>1700</v>
      </c>
      <c r="I59" s="36"/>
      <c r="J59" s="36"/>
      <c r="K59" s="37"/>
      <c r="L59" s="38"/>
      <c r="M59" s="37"/>
      <c r="N59" s="38"/>
      <c r="O59" s="37"/>
      <c r="P59" s="38"/>
      <c r="Q59" s="36"/>
      <c r="R59" s="36"/>
      <c r="S59" s="36"/>
      <c r="T59" s="60" t="s">
        <v>124</v>
      </c>
    </row>
    <row r="60" spans="1:20" ht="30.6" x14ac:dyDescent="0.25">
      <c r="A60" s="24">
        <v>44</v>
      </c>
      <c r="B60" s="48" t="s">
        <v>89</v>
      </c>
      <c r="C60" s="59">
        <v>69673689183</v>
      </c>
      <c r="D60" s="48" t="s">
        <v>90</v>
      </c>
      <c r="E60" s="36"/>
      <c r="F60" s="24" t="s">
        <v>120</v>
      </c>
      <c r="G60" s="28"/>
      <c r="H60" s="29">
        <v>499.38</v>
      </c>
      <c r="I60" s="36"/>
      <c r="J60" s="36"/>
      <c r="K60" s="37"/>
      <c r="L60" s="38"/>
      <c r="M60" s="37"/>
      <c r="N60" s="38"/>
      <c r="O60" s="37"/>
      <c r="P60" s="38"/>
      <c r="Q60" s="36"/>
      <c r="R60" s="36"/>
      <c r="S60" s="36"/>
      <c r="T60" s="60"/>
    </row>
    <row r="61" spans="1:20" ht="71.400000000000006" x14ac:dyDescent="0.25">
      <c r="A61" s="24">
        <v>45</v>
      </c>
      <c r="B61" s="48" t="s">
        <v>186</v>
      </c>
      <c r="C61" s="59">
        <v>61338619348</v>
      </c>
      <c r="D61" s="48" t="s">
        <v>133</v>
      </c>
      <c r="E61" s="48"/>
      <c r="F61" s="24" t="s">
        <v>120</v>
      </c>
      <c r="G61" s="28"/>
      <c r="H61" s="29">
        <v>1400</v>
      </c>
      <c r="I61" s="36"/>
      <c r="J61" s="36"/>
      <c r="K61" s="37"/>
      <c r="L61" s="38"/>
      <c r="M61" s="37"/>
      <c r="N61" s="38"/>
      <c r="O61" s="37"/>
      <c r="P61" s="38"/>
      <c r="Q61" s="36"/>
      <c r="R61" s="33"/>
      <c r="S61" s="36"/>
      <c r="T61" s="27" t="s">
        <v>158</v>
      </c>
    </row>
    <row r="62" spans="1:20" ht="61.2" x14ac:dyDescent="0.25">
      <c r="A62" s="24">
        <v>46</v>
      </c>
      <c r="B62" s="48" t="s">
        <v>187</v>
      </c>
      <c r="C62" s="59">
        <v>86908921630</v>
      </c>
      <c r="D62" s="48" t="s">
        <v>134</v>
      </c>
      <c r="E62" s="36"/>
      <c r="F62" s="24" t="s">
        <v>120</v>
      </c>
      <c r="G62" s="28"/>
      <c r="H62" s="29">
        <v>592</v>
      </c>
      <c r="I62" s="36"/>
      <c r="J62" s="36"/>
      <c r="K62" s="37"/>
      <c r="L62" s="38"/>
      <c r="M62" s="37"/>
      <c r="N62" s="38"/>
      <c r="O62" s="37"/>
      <c r="P62" s="38"/>
      <c r="Q62" s="36"/>
      <c r="R62" s="36"/>
      <c r="S62" s="36"/>
      <c r="T62" s="60" t="s">
        <v>159</v>
      </c>
    </row>
    <row r="63" spans="1:20" ht="20.399999999999999" x14ac:dyDescent="0.25">
      <c r="A63" s="24">
        <v>47</v>
      </c>
      <c r="B63" s="48" t="s">
        <v>254</v>
      </c>
      <c r="C63" s="59">
        <v>83375210594</v>
      </c>
      <c r="D63" s="48" t="s">
        <v>255</v>
      </c>
      <c r="E63" s="48" t="s">
        <v>200</v>
      </c>
      <c r="F63" s="24" t="s">
        <v>232</v>
      </c>
      <c r="G63" s="28"/>
      <c r="H63" s="29"/>
      <c r="I63" s="36" t="s">
        <v>120</v>
      </c>
      <c r="J63" s="36" t="s">
        <v>256</v>
      </c>
      <c r="K63" s="37"/>
      <c r="L63" s="38">
        <f>N63+P63</f>
        <v>506.15</v>
      </c>
      <c r="M63" s="37"/>
      <c r="N63" s="38">
        <v>506.15</v>
      </c>
      <c r="O63" s="37"/>
      <c r="P63" s="38"/>
      <c r="Q63" s="36"/>
      <c r="R63" s="62" t="s">
        <v>257</v>
      </c>
      <c r="S63" s="36"/>
      <c r="T63" s="60"/>
    </row>
    <row r="64" spans="1:20" ht="20.399999999999999" x14ac:dyDescent="0.25">
      <c r="A64" s="39">
        <v>48</v>
      </c>
      <c r="B64" s="42" t="s">
        <v>188</v>
      </c>
      <c r="C64" s="39">
        <v>17080997510</v>
      </c>
      <c r="D64" s="39" t="s">
        <v>118</v>
      </c>
      <c r="E64" s="48" t="s">
        <v>200</v>
      </c>
      <c r="F64" s="39" t="s">
        <v>120</v>
      </c>
      <c r="G64" s="43"/>
      <c r="H64" s="44">
        <v>19247.71</v>
      </c>
      <c r="I64" s="45" t="s">
        <v>120</v>
      </c>
      <c r="J64" s="45" t="s">
        <v>258</v>
      </c>
      <c r="K64" s="37"/>
      <c r="L64" s="38">
        <f>N64+P64</f>
        <v>23528.66</v>
      </c>
      <c r="M64" s="37"/>
      <c r="N64" s="38">
        <f>368.5+3.5</f>
        <v>372</v>
      </c>
      <c r="O64" s="37"/>
      <c r="P64" s="38">
        <v>23156.66</v>
      </c>
      <c r="Q64" s="36"/>
      <c r="R64" s="60" t="s">
        <v>265</v>
      </c>
      <c r="S64" s="36"/>
      <c r="T64" s="36"/>
    </row>
    <row r="65" spans="1:20" ht="91.8" x14ac:dyDescent="0.25">
      <c r="A65" s="50"/>
      <c r="B65" s="53"/>
      <c r="C65" s="50"/>
      <c r="D65" s="50"/>
      <c r="E65" s="48" t="s">
        <v>209</v>
      </c>
      <c r="F65" s="50"/>
      <c r="G65" s="54"/>
      <c r="H65" s="55"/>
      <c r="I65" s="56"/>
      <c r="J65" s="56"/>
      <c r="K65" s="37"/>
      <c r="L65" s="35"/>
      <c r="M65" s="37"/>
      <c r="N65" s="38"/>
      <c r="O65" s="37"/>
      <c r="P65" s="38"/>
      <c r="Q65" s="36"/>
      <c r="R65" s="60" t="s">
        <v>266</v>
      </c>
      <c r="S65" s="60" t="s">
        <v>267</v>
      </c>
      <c r="T65" s="30"/>
    </row>
    <row r="66" spans="1:20" ht="20.399999999999999" x14ac:dyDescent="0.25">
      <c r="A66" s="24">
        <v>49</v>
      </c>
      <c r="B66" s="48" t="s">
        <v>189</v>
      </c>
      <c r="C66" s="59">
        <v>95610267164</v>
      </c>
      <c r="D66" s="48" t="s">
        <v>91</v>
      </c>
      <c r="E66" s="48" t="s">
        <v>200</v>
      </c>
      <c r="F66" s="24" t="s">
        <v>120</v>
      </c>
      <c r="G66" s="28"/>
      <c r="H66" s="29">
        <v>3025</v>
      </c>
      <c r="I66" s="36" t="s">
        <v>120</v>
      </c>
      <c r="J66" s="36" t="s">
        <v>258</v>
      </c>
      <c r="K66" s="37"/>
      <c r="L66" s="38">
        <f>N66+P66</f>
        <v>7060.56</v>
      </c>
      <c r="M66" s="37"/>
      <c r="N66" s="38">
        <f>6867.5+193.06</f>
        <v>7060.56</v>
      </c>
      <c r="O66" s="37"/>
      <c r="P66" s="38"/>
      <c r="Q66" s="59" t="s">
        <v>260</v>
      </c>
      <c r="R66" s="48" t="s">
        <v>259</v>
      </c>
      <c r="S66" s="36"/>
      <c r="T66" s="27"/>
    </row>
    <row r="67" spans="1:20" ht="20.399999999999999" x14ac:dyDescent="0.25">
      <c r="A67" s="24">
        <v>50</v>
      </c>
      <c r="B67" s="48" t="s">
        <v>190</v>
      </c>
      <c r="C67" s="59">
        <v>7312289144</v>
      </c>
      <c r="D67" s="48" t="s">
        <v>92</v>
      </c>
      <c r="E67" s="36"/>
      <c r="F67" s="24" t="s">
        <v>120</v>
      </c>
      <c r="G67" s="28"/>
      <c r="H67" s="29">
        <v>5156.45</v>
      </c>
      <c r="I67" s="36"/>
      <c r="J67" s="36"/>
      <c r="K67" s="37"/>
      <c r="L67" s="38"/>
      <c r="M67" s="37"/>
      <c r="N67" s="38"/>
      <c r="O67" s="37"/>
      <c r="P67" s="38"/>
      <c r="Q67" s="36"/>
      <c r="R67" s="36"/>
      <c r="S67" s="36"/>
      <c r="T67" s="36"/>
    </row>
    <row r="68" spans="1:20" ht="61.2" x14ac:dyDescent="0.25">
      <c r="A68" s="24">
        <v>51</v>
      </c>
      <c r="B68" s="48" t="s">
        <v>191</v>
      </c>
      <c r="C68" s="59">
        <v>20160562981</v>
      </c>
      <c r="D68" s="48" t="s">
        <v>135</v>
      </c>
      <c r="E68" s="36"/>
      <c r="F68" s="24" t="s">
        <v>120</v>
      </c>
      <c r="G68" s="28"/>
      <c r="H68" s="29">
        <v>8.9</v>
      </c>
      <c r="I68" s="36"/>
      <c r="J68" s="36"/>
      <c r="K68" s="37"/>
      <c r="L68" s="38"/>
      <c r="M68" s="37"/>
      <c r="N68" s="38"/>
      <c r="O68" s="37"/>
      <c r="P68" s="38"/>
      <c r="Q68" s="36"/>
      <c r="R68" s="36"/>
      <c r="S68" s="36"/>
      <c r="T68" s="60" t="s">
        <v>160</v>
      </c>
    </row>
    <row r="69" spans="1:20" ht="30.6" x14ac:dyDescent="0.25">
      <c r="A69" s="24">
        <v>52</v>
      </c>
      <c r="B69" s="48" t="s">
        <v>192</v>
      </c>
      <c r="C69" s="61">
        <v>44934961363</v>
      </c>
      <c r="D69" s="48" t="s">
        <v>93</v>
      </c>
      <c r="E69" s="30"/>
      <c r="F69" s="24" t="s">
        <v>120</v>
      </c>
      <c r="G69" s="28"/>
      <c r="H69" s="29">
        <v>75000</v>
      </c>
      <c r="I69" s="36"/>
      <c r="J69" s="36"/>
      <c r="K69" s="37"/>
      <c r="L69" s="38"/>
      <c r="M69" s="37"/>
      <c r="N69" s="38"/>
      <c r="O69" s="37"/>
      <c r="P69" s="38"/>
      <c r="Q69" s="36"/>
      <c r="R69" s="36"/>
      <c r="S69" s="36"/>
      <c r="T69" s="36"/>
    </row>
    <row r="70" spans="1:20" ht="71.400000000000006" x14ac:dyDescent="0.25">
      <c r="A70" s="24">
        <v>53</v>
      </c>
      <c r="B70" s="48" t="s">
        <v>137</v>
      </c>
      <c r="C70" s="59">
        <v>44110106406</v>
      </c>
      <c r="D70" s="48" t="s">
        <v>95</v>
      </c>
      <c r="E70" s="48"/>
      <c r="F70" s="24" t="s">
        <v>120</v>
      </c>
      <c r="G70" s="28"/>
      <c r="H70" s="29">
        <v>1.25</v>
      </c>
      <c r="I70" s="36"/>
      <c r="J70" s="36"/>
      <c r="K70" s="37"/>
      <c r="L70" s="38"/>
      <c r="M70" s="37"/>
      <c r="N70" s="38"/>
      <c r="O70" s="37"/>
      <c r="P70" s="38"/>
      <c r="Q70" s="59"/>
      <c r="R70" s="60"/>
      <c r="S70" s="36"/>
      <c r="T70" s="60" t="s">
        <v>161</v>
      </c>
    </row>
    <row r="71" spans="1:20" ht="20.399999999999999" x14ac:dyDescent="0.25">
      <c r="A71" s="24">
        <v>54</v>
      </c>
      <c r="B71" s="48" t="s">
        <v>136</v>
      </c>
      <c r="C71" s="59">
        <v>30531105957</v>
      </c>
      <c r="D71" s="48" t="s">
        <v>94</v>
      </c>
      <c r="E71" s="48"/>
      <c r="F71" s="24" t="s">
        <v>120</v>
      </c>
      <c r="G71" s="28"/>
      <c r="H71" s="29">
        <v>68538.429999999993</v>
      </c>
      <c r="I71" s="36"/>
      <c r="J71" s="36"/>
      <c r="K71" s="37"/>
      <c r="L71" s="38"/>
      <c r="M71" s="37"/>
      <c r="N71" s="38"/>
      <c r="O71" s="37"/>
      <c r="P71" s="38"/>
      <c r="Q71" s="36"/>
      <c r="R71" s="33"/>
      <c r="S71" s="36"/>
      <c r="T71" s="30"/>
    </row>
    <row r="72" spans="1:20" ht="51" x14ac:dyDescent="0.25">
      <c r="A72" s="24">
        <v>55</v>
      </c>
      <c r="B72" s="48" t="s">
        <v>150</v>
      </c>
      <c r="C72" s="59">
        <v>62645077641</v>
      </c>
      <c r="D72" s="48" t="s">
        <v>149</v>
      </c>
      <c r="E72" s="36"/>
      <c r="F72" s="24" t="s">
        <v>120</v>
      </c>
      <c r="G72" s="28"/>
      <c r="H72" s="29">
        <v>1360</v>
      </c>
      <c r="I72" s="36"/>
      <c r="J72" s="36"/>
      <c r="K72" s="37"/>
      <c r="L72" s="38"/>
      <c r="M72" s="37"/>
      <c r="N72" s="38"/>
      <c r="O72" s="37"/>
      <c r="P72" s="38"/>
      <c r="Q72" s="36"/>
      <c r="R72" s="36"/>
      <c r="S72" s="36"/>
      <c r="T72" s="60" t="s">
        <v>167</v>
      </c>
    </row>
    <row r="73" spans="1:20" ht="20.399999999999999" x14ac:dyDescent="0.25">
      <c r="A73" s="24">
        <v>56</v>
      </c>
      <c r="B73" s="48" t="s">
        <v>98</v>
      </c>
      <c r="C73" s="61">
        <v>75550985023</v>
      </c>
      <c r="D73" s="48" t="s">
        <v>99</v>
      </c>
      <c r="E73" s="36"/>
      <c r="F73" s="24" t="s">
        <v>120</v>
      </c>
      <c r="G73" s="28"/>
      <c r="H73" s="29">
        <v>176.35</v>
      </c>
      <c r="I73" s="36"/>
      <c r="J73" s="36"/>
      <c r="K73" s="37"/>
      <c r="L73" s="38"/>
      <c r="M73" s="37"/>
      <c r="N73" s="38"/>
      <c r="O73" s="37"/>
      <c r="P73" s="38"/>
      <c r="Q73" s="36"/>
      <c r="R73" s="36"/>
      <c r="S73" s="36"/>
      <c r="T73" s="36"/>
    </row>
    <row r="74" spans="1:20" ht="20.399999999999999" x14ac:dyDescent="0.25">
      <c r="A74" s="24">
        <v>57</v>
      </c>
      <c r="B74" s="48" t="s">
        <v>100</v>
      </c>
      <c r="C74" s="61">
        <v>73660371074</v>
      </c>
      <c r="D74" s="48" t="s">
        <v>101</v>
      </c>
      <c r="E74" s="48"/>
      <c r="F74" s="24" t="s">
        <v>120</v>
      </c>
      <c r="G74" s="28"/>
      <c r="H74" s="29">
        <v>427.32</v>
      </c>
      <c r="I74" s="36"/>
      <c r="J74" s="36"/>
      <c r="K74" s="37"/>
      <c r="L74" s="38"/>
      <c r="M74" s="37"/>
      <c r="N74" s="38"/>
      <c r="O74" s="37"/>
      <c r="P74" s="38"/>
      <c r="Q74" s="59"/>
      <c r="R74" s="62"/>
      <c r="S74" s="36"/>
      <c r="T74" s="36"/>
    </row>
    <row r="75" spans="1:20" ht="51" x14ac:dyDescent="0.25">
      <c r="A75" s="24">
        <v>58</v>
      </c>
      <c r="B75" s="48" t="s">
        <v>102</v>
      </c>
      <c r="C75" s="59">
        <v>49404696855</v>
      </c>
      <c r="D75" s="48" t="s">
        <v>103</v>
      </c>
      <c r="E75" s="60"/>
      <c r="F75" s="24" t="s">
        <v>120</v>
      </c>
      <c r="G75" s="28"/>
      <c r="H75" s="29">
        <v>191.76</v>
      </c>
      <c r="I75" s="36"/>
      <c r="J75" s="36"/>
      <c r="K75" s="37"/>
      <c r="L75" s="38"/>
      <c r="M75" s="37"/>
      <c r="N75" s="38"/>
      <c r="O75" s="37"/>
      <c r="P75" s="38"/>
      <c r="Q75" s="36"/>
      <c r="R75" s="36"/>
      <c r="S75" s="36"/>
      <c r="T75" s="30"/>
    </row>
    <row r="76" spans="1:20" ht="61.5" customHeight="1" x14ac:dyDescent="0.25">
      <c r="A76" s="39">
        <v>59</v>
      </c>
      <c r="B76" s="42" t="s">
        <v>193</v>
      </c>
      <c r="C76" s="39">
        <v>90275854576</v>
      </c>
      <c r="D76" s="75" t="s">
        <v>119</v>
      </c>
      <c r="E76" s="27" t="s">
        <v>200</v>
      </c>
      <c r="F76" s="39" t="s">
        <v>120</v>
      </c>
      <c r="G76" s="43"/>
      <c r="H76" s="44">
        <v>47791.23</v>
      </c>
      <c r="I76" s="45" t="s">
        <v>120</v>
      </c>
      <c r="J76" s="45" t="s">
        <v>212</v>
      </c>
      <c r="K76" s="37"/>
      <c r="L76" s="38"/>
      <c r="M76" s="37"/>
      <c r="N76" s="38"/>
      <c r="O76" s="37"/>
      <c r="P76" s="38"/>
      <c r="Q76" s="59" t="s">
        <v>214</v>
      </c>
      <c r="R76" s="72" t="s">
        <v>213</v>
      </c>
      <c r="S76" s="36"/>
      <c r="T76" s="36"/>
    </row>
    <row r="77" spans="1:20" ht="40.799999999999997" x14ac:dyDescent="0.25">
      <c r="A77" s="50"/>
      <c r="B77" s="53"/>
      <c r="C77" s="50"/>
      <c r="D77" s="76"/>
      <c r="E77" s="27" t="s">
        <v>209</v>
      </c>
      <c r="F77" s="50"/>
      <c r="G77" s="54"/>
      <c r="H77" s="55"/>
      <c r="I77" s="56"/>
      <c r="J77" s="56"/>
      <c r="K77" s="37"/>
      <c r="L77" s="38"/>
      <c r="M77" s="37"/>
      <c r="N77" s="38"/>
      <c r="O77" s="37"/>
      <c r="P77" s="38"/>
      <c r="Q77" s="59"/>
      <c r="R77" s="73"/>
      <c r="S77" s="27" t="s">
        <v>261</v>
      </c>
      <c r="T77" s="30"/>
    </row>
    <row r="78" spans="1:20" ht="20.399999999999999" x14ac:dyDescent="0.25">
      <c r="A78" s="24">
        <v>60</v>
      </c>
      <c r="B78" s="48" t="s">
        <v>194</v>
      </c>
      <c r="C78" s="59">
        <v>24406172697</v>
      </c>
      <c r="D78" s="48" t="s">
        <v>104</v>
      </c>
      <c r="E78" s="48"/>
      <c r="F78" s="24" t="s">
        <v>120</v>
      </c>
      <c r="G78" s="28"/>
      <c r="H78" s="29">
        <v>258.19</v>
      </c>
      <c r="I78" s="36"/>
      <c r="J78" s="36"/>
      <c r="K78" s="37"/>
      <c r="L78" s="38"/>
      <c r="M78" s="37"/>
      <c r="N78" s="38"/>
      <c r="O78" s="37"/>
      <c r="P78" s="38"/>
      <c r="Q78" s="36"/>
      <c r="R78" s="36"/>
      <c r="S78" s="36"/>
      <c r="T78" s="30"/>
    </row>
    <row r="79" spans="1:20" ht="40.799999999999997" x14ac:dyDescent="0.25">
      <c r="A79" s="24">
        <v>61</v>
      </c>
      <c r="B79" s="48" t="s">
        <v>143</v>
      </c>
      <c r="C79" s="59"/>
      <c r="D79" s="48" t="s">
        <v>3</v>
      </c>
      <c r="E79" s="48"/>
      <c r="F79" s="24" t="s">
        <v>120</v>
      </c>
      <c r="G79" s="28"/>
      <c r="H79" s="29">
        <v>28307.7</v>
      </c>
      <c r="I79" s="36"/>
      <c r="J79" s="36"/>
      <c r="K79" s="37"/>
      <c r="L79" s="38"/>
      <c r="M79" s="37"/>
      <c r="N79" s="38"/>
      <c r="O79" s="37"/>
      <c r="P79" s="38"/>
      <c r="Q79" s="36"/>
      <c r="R79" s="48"/>
      <c r="S79" s="36"/>
      <c r="T79" s="27" t="s">
        <v>124</v>
      </c>
    </row>
    <row r="80" spans="1:20" ht="81.599999999999994" x14ac:dyDescent="0.25">
      <c r="A80" s="24">
        <v>62</v>
      </c>
      <c r="B80" s="48" t="s">
        <v>139</v>
      </c>
      <c r="C80" s="59">
        <v>18683136487</v>
      </c>
      <c r="D80" s="48" t="s">
        <v>105</v>
      </c>
      <c r="E80" s="48" t="s">
        <v>200</v>
      </c>
      <c r="F80" s="24" t="s">
        <v>120</v>
      </c>
      <c r="G80" s="28"/>
      <c r="H80" s="29">
        <v>149947.98000000001</v>
      </c>
      <c r="I80" s="36" t="s">
        <v>120</v>
      </c>
      <c r="J80" s="36" t="s">
        <v>217</v>
      </c>
      <c r="K80" s="37"/>
      <c r="L80" s="38">
        <f>N80+P80</f>
        <v>20973.89</v>
      </c>
      <c r="M80" s="37"/>
      <c r="N80" s="38">
        <f>18553.8+231.49</f>
        <v>18785.29</v>
      </c>
      <c r="O80" s="37"/>
      <c r="P80" s="38">
        <v>2188.6</v>
      </c>
      <c r="Q80" s="59" t="s">
        <v>219</v>
      </c>
      <c r="R80" s="48" t="s">
        <v>218</v>
      </c>
      <c r="S80" s="36"/>
      <c r="T80" s="48" t="s">
        <v>162</v>
      </c>
    </row>
    <row r="81" spans="1:20" ht="112.2" x14ac:dyDescent="0.25">
      <c r="A81" s="24">
        <v>63</v>
      </c>
      <c r="B81" s="48" t="s">
        <v>230</v>
      </c>
      <c r="C81" s="59">
        <v>35928405913</v>
      </c>
      <c r="D81" s="48" t="s">
        <v>231</v>
      </c>
      <c r="E81" s="48" t="s">
        <v>200</v>
      </c>
      <c r="F81" s="24" t="s">
        <v>232</v>
      </c>
      <c r="G81" s="28"/>
      <c r="H81" s="29"/>
      <c r="I81" s="36" t="s">
        <v>120</v>
      </c>
      <c r="J81" s="36" t="s">
        <v>228</v>
      </c>
      <c r="K81" s="37"/>
      <c r="L81" s="38">
        <f>N81+P81</f>
        <v>7201.4699999999993</v>
      </c>
      <c r="M81" s="37"/>
      <c r="N81" s="38">
        <f>5838.74+1362.73</f>
        <v>7201.4699999999993</v>
      </c>
      <c r="O81" s="37"/>
      <c r="P81" s="38"/>
      <c r="Q81" s="59" t="s">
        <v>234</v>
      </c>
      <c r="R81" s="48" t="s">
        <v>233</v>
      </c>
      <c r="S81" s="36"/>
      <c r="T81" s="34" t="s">
        <v>235</v>
      </c>
    </row>
    <row r="82" spans="1:20" ht="61.2" x14ac:dyDescent="0.25">
      <c r="A82" s="24">
        <v>64</v>
      </c>
      <c r="B82" s="48" t="s">
        <v>144</v>
      </c>
      <c r="C82" s="59">
        <v>27341684241</v>
      </c>
      <c r="D82" s="48" t="s">
        <v>106</v>
      </c>
      <c r="E82" s="36"/>
      <c r="F82" s="24" t="s">
        <v>120</v>
      </c>
      <c r="G82" s="28"/>
      <c r="H82" s="29">
        <v>850</v>
      </c>
      <c r="I82" s="36"/>
      <c r="J82" s="36"/>
      <c r="K82" s="37"/>
      <c r="L82" s="38"/>
      <c r="M82" s="37"/>
      <c r="N82" s="38"/>
      <c r="O82" s="37"/>
      <c r="P82" s="38"/>
      <c r="Q82" s="36"/>
      <c r="R82" s="36"/>
      <c r="S82" s="36"/>
      <c r="T82" s="34" t="s">
        <v>163</v>
      </c>
    </row>
    <row r="83" spans="1:20" ht="81.599999999999994" x14ac:dyDescent="0.25">
      <c r="A83" s="24">
        <v>65</v>
      </c>
      <c r="B83" s="48" t="s">
        <v>140</v>
      </c>
      <c r="C83" s="59">
        <v>26259638284</v>
      </c>
      <c r="D83" s="48" t="s">
        <v>141</v>
      </c>
      <c r="E83" s="36"/>
      <c r="F83" s="24" t="s">
        <v>120</v>
      </c>
      <c r="G83" s="28"/>
      <c r="H83" s="29">
        <v>497.71</v>
      </c>
      <c r="I83" s="36"/>
      <c r="J83" s="36"/>
      <c r="K83" s="37"/>
      <c r="L83" s="38"/>
      <c r="M83" s="37"/>
      <c r="N83" s="38"/>
      <c r="O83" s="37"/>
      <c r="P83" s="38"/>
      <c r="Q83" s="36"/>
      <c r="R83" s="36"/>
      <c r="S83" s="36"/>
      <c r="T83" s="34" t="s">
        <v>142</v>
      </c>
    </row>
    <row r="84" spans="1:20" ht="30.6" x14ac:dyDescent="0.25">
      <c r="A84" s="24">
        <v>66</v>
      </c>
      <c r="B84" s="48" t="s">
        <v>198</v>
      </c>
      <c r="C84" s="59">
        <v>2439776920</v>
      </c>
      <c r="D84" s="48" t="s">
        <v>107</v>
      </c>
      <c r="E84" s="36"/>
      <c r="F84" s="24" t="s">
        <v>120</v>
      </c>
      <c r="G84" s="28"/>
      <c r="H84" s="29">
        <v>5200</v>
      </c>
      <c r="I84" s="36"/>
      <c r="J84" s="36"/>
      <c r="K84" s="37"/>
      <c r="L84" s="38"/>
      <c r="M84" s="37"/>
      <c r="N84" s="38"/>
      <c r="O84" s="37"/>
      <c r="P84" s="38"/>
      <c r="Q84" s="36"/>
      <c r="R84" s="36"/>
      <c r="S84" s="36"/>
      <c r="T84" s="36"/>
    </row>
    <row r="85" spans="1:20" ht="61.2" x14ac:dyDescent="0.25">
      <c r="A85" s="24">
        <v>67</v>
      </c>
      <c r="B85" s="48" t="s">
        <v>199</v>
      </c>
      <c r="C85" s="59">
        <v>57526768752</v>
      </c>
      <c r="D85" s="48" t="s">
        <v>108</v>
      </c>
      <c r="E85" s="36"/>
      <c r="F85" s="24" t="s">
        <v>120</v>
      </c>
      <c r="G85" s="28"/>
      <c r="H85" s="29">
        <v>10825.78</v>
      </c>
      <c r="I85" s="36"/>
      <c r="J85" s="36"/>
      <c r="K85" s="37"/>
      <c r="L85" s="38"/>
      <c r="M85" s="37"/>
      <c r="N85" s="38"/>
      <c r="O85" s="37"/>
      <c r="P85" s="38"/>
      <c r="Q85" s="36"/>
      <c r="R85" s="36"/>
      <c r="S85" s="36"/>
      <c r="T85" s="27" t="s">
        <v>164</v>
      </c>
    </row>
    <row r="86" spans="1:20" ht="30.6" x14ac:dyDescent="0.25">
      <c r="A86" s="24">
        <v>68</v>
      </c>
      <c r="B86" s="48" t="s">
        <v>109</v>
      </c>
      <c r="C86" s="61" t="s">
        <v>145</v>
      </c>
      <c r="D86" s="48" t="s">
        <v>146</v>
      </c>
      <c r="E86" s="36"/>
      <c r="F86" s="24" t="s">
        <v>120</v>
      </c>
      <c r="G86" s="28"/>
      <c r="H86" s="29">
        <v>398.75</v>
      </c>
      <c r="I86" s="36"/>
      <c r="J86" s="36"/>
      <c r="K86" s="37"/>
      <c r="L86" s="38"/>
      <c r="M86" s="37"/>
      <c r="N86" s="38"/>
      <c r="O86" s="37"/>
      <c r="P86" s="38"/>
      <c r="Q86" s="36"/>
      <c r="R86" s="36"/>
      <c r="S86" s="36"/>
      <c r="T86" s="36"/>
    </row>
    <row r="87" spans="1:20" ht="71.400000000000006" x14ac:dyDescent="0.25">
      <c r="A87" s="24">
        <v>69</v>
      </c>
      <c r="B87" s="48" t="s">
        <v>147</v>
      </c>
      <c r="C87" s="61">
        <v>73497369534</v>
      </c>
      <c r="D87" s="48" t="s">
        <v>110</v>
      </c>
      <c r="E87" s="36"/>
      <c r="F87" s="24" t="s">
        <v>120</v>
      </c>
      <c r="G87" s="28"/>
      <c r="H87" s="29">
        <v>2231.25</v>
      </c>
      <c r="I87" s="36"/>
      <c r="J87" s="36"/>
      <c r="K87" s="37"/>
      <c r="L87" s="38"/>
      <c r="M87" s="37"/>
      <c r="N87" s="38"/>
      <c r="O87" s="37"/>
      <c r="P87" s="38"/>
      <c r="Q87" s="36"/>
      <c r="R87" s="36"/>
      <c r="S87" s="36"/>
      <c r="T87" s="60" t="s">
        <v>165</v>
      </c>
    </row>
    <row r="88" spans="1:20" ht="61.2" x14ac:dyDescent="0.25">
      <c r="A88" s="24">
        <v>70</v>
      </c>
      <c r="B88" s="48" t="s">
        <v>148</v>
      </c>
      <c r="C88" s="59">
        <v>72876571610</v>
      </c>
      <c r="D88" s="48" t="s">
        <v>111</v>
      </c>
      <c r="E88" s="36"/>
      <c r="F88" s="24" t="s">
        <v>120</v>
      </c>
      <c r="G88" s="28"/>
      <c r="H88" s="29">
        <v>664.78</v>
      </c>
      <c r="I88" s="36"/>
      <c r="J88" s="36"/>
      <c r="K88" s="37"/>
      <c r="L88" s="38"/>
      <c r="M88" s="37"/>
      <c r="N88" s="38"/>
      <c r="O88" s="37"/>
      <c r="P88" s="38"/>
      <c r="Q88" s="36"/>
      <c r="R88" s="36"/>
      <c r="S88" s="36"/>
      <c r="T88" s="27" t="s">
        <v>166</v>
      </c>
    </row>
    <row r="89" spans="1:20" ht="20.399999999999999" x14ac:dyDescent="0.25">
      <c r="A89" s="24">
        <v>71</v>
      </c>
      <c r="B89" s="48" t="s">
        <v>112</v>
      </c>
      <c r="C89" s="59">
        <v>47572307588</v>
      </c>
      <c r="D89" s="48" t="s">
        <v>113</v>
      </c>
      <c r="E89" s="27" t="s">
        <v>200</v>
      </c>
      <c r="F89" s="24" t="s">
        <v>120</v>
      </c>
      <c r="G89" s="28"/>
      <c r="H89" s="29">
        <v>7080.51</v>
      </c>
      <c r="I89" s="36" t="s">
        <v>120</v>
      </c>
      <c r="J89" s="36" t="s">
        <v>224</v>
      </c>
      <c r="K89" s="37"/>
      <c r="L89" s="38">
        <f>N89+P89</f>
        <v>7273.71</v>
      </c>
      <c r="M89" s="37"/>
      <c r="N89" s="38">
        <f>7080.43+193.28</f>
        <v>7273.71</v>
      </c>
      <c r="O89" s="37"/>
      <c r="P89" s="38"/>
      <c r="Q89" s="36"/>
      <c r="R89" s="36"/>
      <c r="S89" s="36"/>
      <c r="T89" s="60"/>
    </row>
    <row r="90" spans="1:20" ht="102" x14ac:dyDescent="0.25">
      <c r="A90" s="24">
        <v>72</v>
      </c>
      <c r="B90" s="48" t="s">
        <v>169</v>
      </c>
      <c r="C90" s="59">
        <v>62347407589</v>
      </c>
      <c r="D90" s="48" t="s">
        <v>170</v>
      </c>
      <c r="E90" s="36"/>
      <c r="F90" s="24" t="s">
        <v>120</v>
      </c>
      <c r="G90" s="28"/>
      <c r="H90" s="29">
        <v>203.37</v>
      </c>
      <c r="I90" s="36"/>
      <c r="J90" s="36"/>
      <c r="K90" s="37"/>
      <c r="L90" s="38"/>
      <c r="M90" s="37"/>
      <c r="N90" s="38"/>
      <c r="O90" s="37"/>
      <c r="P90" s="38"/>
      <c r="Q90" s="36"/>
      <c r="R90" s="36"/>
      <c r="S90" s="36"/>
      <c r="T90" s="60" t="s">
        <v>168</v>
      </c>
    </row>
    <row r="91" spans="1:20" ht="51" x14ac:dyDescent="0.25">
      <c r="A91" s="24">
        <v>73</v>
      </c>
      <c r="B91" s="48" t="s">
        <v>114</v>
      </c>
      <c r="C91" s="59">
        <v>31860053829</v>
      </c>
      <c r="D91" s="48" t="s">
        <v>115</v>
      </c>
      <c r="E91" s="27" t="s">
        <v>200</v>
      </c>
      <c r="F91" s="24" t="s">
        <v>120</v>
      </c>
      <c r="G91" s="28"/>
      <c r="H91" s="29">
        <v>1667.76</v>
      </c>
      <c r="I91" s="36" t="s">
        <v>120</v>
      </c>
      <c r="J91" s="36" t="s">
        <v>212</v>
      </c>
      <c r="K91" s="37"/>
      <c r="L91" s="38">
        <f>N91+P91</f>
        <v>2190.36</v>
      </c>
      <c r="M91" s="37"/>
      <c r="N91" s="38">
        <f>1667.76+273.75+248.85</f>
        <v>2190.36</v>
      </c>
      <c r="O91" s="37"/>
      <c r="P91" s="38"/>
      <c r="Q91" s="36"/>
      <c r="R91" s="62" t="s">
        <v>215</v>
      </c>
      <c r="S91" s="36"/>
      <c r="T91" s="60" t="s">
        <v>216</v>
      </c>
    </row>
    <row r="92" spans="1:20" x14ac:dyDescent="0.25">
      <c r="A92" s="12"/>
      <c r="B92" s="16"/>
      <c r="C92" s="15"/>
      <c r="D92" s="16"/>
      <c r="E92" s="7"/>
      <c r="F92" s="7"/>
      <c r="G92" s="13"/>
      <c r="H92" s="14"/>
      <c r="I92" s="7"/>
      <c r="J92" s="7"/>
      <c r="K92" s="8"/>
      <c r="L92" s="9"/>
      <c r="M92" s="8"/>
      <c r="N92" s="9"/>
      <c r="O92" s="8"/>
      <c r="P92" s="9"/>
      <c r="Q92" s="7"/>
      <c r="R92" s="7"/>
      <c r="S92" s="7"/>
      <c r="T92" s="7"/>
    </row>
    <row r="93" spans="1:20" x14ac:dyDescent="0.25">
      <c r="A93" s="12"/>
      <c r="B93" s="16"/>
      <c r="C93" s="15"/>
      <c r="D93" s="16"/>
      <c r="E93" s="7"/>
      <c r="F93" s="7"/>
      <c r="G93" s="13"/>
      <c r="H93" s="14"/>
      <c r="I93" s="7"/>
      <c r="J93" s="7"/>
      <c r="K93" s="8"/>
      <c r="L93" s="9"/>
      <c r="M93" s="8"/>
      <c r="N93" s="9"/>
      <c r="O93" s="8"/>
      <c r="P93" s="9"/>
      <c r="Q93" s="7"/>
      <c r="R93" s="7"/>
      <c r="S93" s="7"/>
      <c r="T93" s="7"/>
    </row>
    <row r="94" spans="1:20" x14ac:dyDescent="0.25">
      <c r="A94" s="12"/>
      <c r="B94" s="16"/>
      <c r="C94" s="15"/>
      <c r="D94" s="16"/>
      <c r="E94" s="7"/>
      <c r="F94" s="7"/>
      <c r="G94" s="13"/>
      <c r="H94" s="14"/>
      <c r="I94" s="7"/>
      <c r="J94" s="7"/>
      <c r="K94" s="8"/>
      <c r="L94" s="9"/>
      <c r="M94" s="8"/>
      <c r="N94" s="9"/>
      <c r="O94" s="8"/>
      <c r="P94" s="9"/>
      <c r="Q94" s="7"/>
      <c r="R94" s="7"/>
      <c r="S94" s="7"/>
      <c r="T94" s="7"/>
    </row>
    <row r="95" spans="1:20" x14ac:dyDescent="0.25">
      <c r="A95" s="12"/>
      <c r="B95" s="16"/>
      <c r="C95" s="15"/>
      <c r="D95" s="16"/>
      <c r="E95" s="7"/>
      <c r="F95" s="7"/>
      <c r="G95" s="13"/>
      <c r="H95" s="14"/>
      <c r="I95" s="7"/>
      <c r="J95" s="7"/>
      <c r="K95" s="8"/>
      <c r="L95" s="9"/>
      <c r="M95" s="8"/>
      <c r="N95" s="9"/>
      <c r="O95" s="8"/>
      <c r="P95" s="9"/>
      <c r="Q95" s="7"/>
      <c r="R95" s="7"/>
      <c r="S95" s="7"/>
      <c r="T95" s="7"/>
    </row>
    <row r="96" spans="1:20" x14ac:dyDescent="0.25">
      <c r="A96" s="12"/>
      <c r="B96" s="16"/>
      <c r="C96" s="15"/>
      <c r="D96" s="16"/>
      <c r="E96" s="7"/>
      <c r="F96" s="7"/>
      <c r="G96" s="13"/>
      <c r="H96" s="14"/>
      <c r="I96" s="7"/>
      <c r="J96" s="7"/>
      <c r="K96" s="8"/>
      <c r="L96" s="9"/>
      <c r="M96" s="8"/>
      <c r="N96" s="9"/>
      <c r="O96" s="8"/>
      <c r="P96" s="9"/>
      <c r="Q96" s="7"/>
      <c r="R96" s="7"/>
      <c r="S96" s="7"/>
      <c r="T96" s="7"/>
    </row>
    <row r="97" spans="1:20" x14ac:dyDescent="0.25">
      <c r="A97" s="12"/>
      <c r="B97" s="16"/>
      <c r="C97" s="15"/>
      <c r="D97" s="16"/>
      <c r="E97" s="7"/>
      <c r="F97" s="7"/>
      <c r="G97" s="13"/>
      <c r="H97" s="14"/>
      <c r="I97" s="7"/>
      <c r="J97" s="7"/>
      <c r="K97" s="8"/>
      <c r="L97" s="9"/>
      <c r="M97" s="8"/>
      <c r="N97" s="9"/>
      <c r="O97" s="8"/>
      <c r="P97" s="9"/>
      <c r="Q97" s="7"/>
      <c r="R97" s="7"/>
      <c r="S97" s="7"/>
      <c r="T97" s="7"/>
    </row>
    <row r="98" spans="1:20" x14ac:dyDescent="0.25">
      <c r="A98" s="12"/>
      <c r="B98" s="16"/>
      <c r="C98" s="15"/>
      <c r="D98" s="16"/>
      <c r="E98" s="7"/>
      <c r="F98" s="7"/>
      <c r="G98" s="13"/>
      <c r="H98" s="14"/>
      <c r="I98" s="7"/>
      <c r="J98" s="7"/>
      <c r="K98" s="8"/>
      <c r="L98" s="9"/>
      <c r="M98" s="8"/>
      <c r="N98" s="9"/>
      <c r="O98" s="8"/>
      <c r="P98" s="9"/>
      <c r="Q98" s="7"/>
      <c r="R98" s="7"/>
      <c r="S98" s="7"/>
      <c r="T98" s="7"/>
    </row>
    <row r="99" spans="1:20" x14ac:dyDescent="0.25">
      <c r="A99" s="12"/>
      <c r="B99" s="16"/>
      <c r="C99" s="15"/>
      <c r="D99" s="16"/>
      <c r="E99" s="7"/>
      <c r="F99" s="7"/>
      <c r="G99" s="13"/>
      <c r="H99" s="14"/>
      <c r="I99" s="7"/>
      <c r="J99" s="7"/>
      <c r="K99" s="8"/>
      <c r="L99" s="9"/>
      <c r="M99" s="8"/>
      <c r="N99" s="9"/>
      <c r="O99" s="8"/>
      <c r="P99" s="9"/>
      <c r="Q99" s="7"/>
      <c r="R99" s="7"/>
      <c r="S99" s="7"/>
      <c r="T99" s="7"/>
    </row>
    <row r="100" spans="1:20" x14ac:dyDescent="0.25">
      <c r="A100" s="12"/>
      <c r="B100" s="16"/>
      <c r="C100" s="15"/>
      <c r="D100" s="16"/>
      <c r="E100" s="7"/>
      <c r="F100" s="7"/>
      <c r="G100" s="13"/>
      <c r="H100" s="14"/>
      <c r="I100" s="7"/>
      <c r="J100" s="7"/>
      <c r="K100" s="8"/>
      <c r="L100" s="9"/>
      <c r="M100" s="8"/>
      <c r="N100" s="9"/>
      <c r="O100" s="8"/>
      <c r="P100" s="9"/>
      <c r="Q100" s="7"/>
      <c r="R100" s="7"/>
      <c r="S100" s="7"/>
      <c r="T100" s="7"/>
    </row>
    <row r="101" spans="1:20" x14ac:dyDescent="0.25">
      <c r="A101" s="12"/>
      <c r="B101" s="16"/>
      <c r="C101" s="15"/>
      <c r="D101" s="16"/>
      <c r="E101" s="7"/>
      <c r="F101" s="7"/>
      <c r="G101" s="13"/>
      <c r="H101" s="14"/>
      <c r="I101" s="7"/>
      <c r="J101" s="7"/>
      <c r="K101" s="8"/>
      <c r="L101" s="9"/>
      <c r="M101" s="8"/>
      <c r="N101" s="9"/>
      <c r="O101" s="8"/>
      <c r="P101" s="9"/>
      <c r="Q101" s="7"/>
      <c r="R101" s="7"/>
      <c r="S101" s="7"/>
      <c r="T101" s="7"/>
    </row>
    <row r="102" spans="1:20" x14ac:dyDescent="0.25">
      <c r="A102" s="12"/>
      <c r="B102" s="16"/>
      <c r="C102" s="15"/>
      <c r="D102" s="16"/>
      <c r="E102" s="7"/>
      <c r="F102" s="7"/>
      <c r="G102" s="13"/>
      <c r="H102" s="14"/>
      <c r="I102" s="7"/>
      <c r="J102" s="7"/>
      <c r="K102" s="8"/>
      <c r="L102" s="9"/>
      <c r="M102" s="8"/>
      <c r="N102" s="9"/>
      <c r="O102" s="8"/>
      <c r="P102" s="9"/>
      <c r="Q102" s="7"/>
      <c r="R102" s="7"/>
      <c r="S102" s="7"/>
      <c r="T102" s="7"/>
    </row>
    <row r="103" spans="1:20" x14ac:dyDescent="0.25">
      <c r="A103" s="12"/>
      <c r="B103" s="16"/>
      <c r="C103" s="15"/>
      <c r="D103" s="16"/>
      <c r="E103" s="7"/>
      <c r="F103" s="7"/>
      <c r="G103" s="13"/>
      <c r="H103" s="14"/>
      <c r="I103" s="7"/>
      <c r="J103" s="7"/>
      <c r="K103" s="8"/>
      <c r="L103" s="9"/>
      <c r="M103" s="8"/>
      <c r="N103" s="9"/>
      <c r="O103" s="8"/>
      <c r="P103" s="9"/>
      <c r="Q103" s="7"/>
      <c r="R103" s="7"/>
      <c r="S103" s="7"/>
      <c r="T103" s="7"/>
    </row>
    <row r="104" spans="1:20" x14ac:dyDescent="0.25">
      <c r="A104" s="12"/>
      <c r="B104" s="16"/>
      <c r="C104" s="15"/>
      <c r="D104" s="16"/>
      <c r="E104" s="7"/>
      <c r="F104" s="7"/>
      <c r="G104" s="13"/>
      <c r="H104" s="14"/>
      <c r="I104" s="7"/>
      <c r="J104" s="7"/>
      <c r="K104" s="8"/>
      <c r="L104" s="9"/>
      <c r="M104" s="8"/>
      <c r="N104" s="9"/>
      <c r="O104" s="8"/>
      <c r="P104" s="9"/>
      <c r="Q104" s="7"/>
      <c r="R104" s="7"/>
      <c r="S104" s="7"/>
      <c r="T104" s="7"/>
    </row>
    <row r="105" spans="1:20" x14ac:dyDescent="0.25">
      <c r="A105" s="12"/>
      <c r="B105" s="16"/>
      <c r="C105" s="15"/>
      <c r="D105" s="16"/>
      <c r="E105" s="7"/>
      <c r="F105" s="7"/>
      <c r="G105" s="13"/>
      <c r="H105" s="14"/>
      <c r="I105" s="7"/>
      <c r="J105" s="7"/>
      <c r="K105" s="8"/>
      <c r="L105" s="9"/>
      <c r="M105" s="8"/>
      <c r="N105" s="9"/>
      <c r="O105" s="8"/>
      <c r="P105" s="9"/>
      <c r="Q105" s="7"/>
      <c r="R105" s="7"/>
      <c r="S105" s="7"/>
      <c r="T105" s="7"/>
    </row>
    <row r="106" spans="1:20" x14ac:dyDescent="0.25">
      <c r="A106" s="12"/>
      <c r="B106" s="16"/>
      <c r="C106" s="15"/>
      <c r="D106" s="16"/>
      <c r="E106" s="7"/>
      <c r="F106" s="7"/>
      <c r="G106" s="13"/>
      <c r="H106" s="14"/>
      <c r="I106" s="7"/>
      <c r="J106" s="7"/>
      <c r="K106" s="8"/>
      <c r="L106" s="9"/>
      <c r="M106" s="8"/>
      <c r="N106" s="9"/>
      <c r="O106" s="8"/>
      <c r="P106" s="9"/>
      <c r="Q106" s="7"/>
      <c r="R106" s="7"/>
      <c r="S106" s="7"/>
      <c r="T106" s="7"/>
    </row>
    <row r="107" spans="1:20" x14ac:dyDescent="0.25">
      <c r="A107" s="12"/>
      <c r="B107" s="16"/>
      <c r="C107" s="15"/>
      <c r="D107" s="16"/>
      <c r="E107" s="7"/>
      <c r="F107" s="7"/>
      <c r="G107" s="13"/>
      <c r="H107" s="14"/>
      <c r="I107" s="7"/>
      <c r="J107" s="7"/>
      <c r="K107" s="8"/>
      <c r="L107" s="9"/>
      <c r="M107" s="8"/>
      <c r="N107" s="9"/>
      <c r="O107" s="8"/>
      <c r="P107" s="9"/>
      <c r="Q107" s="7"/>
      <c r="R107" s="7"/>
      <c r="S107" s="7"/>
      <c r="T107" s="7"/>
    </row>
    <row r="108" spans="1:20" x14ac:dyDescent="0.25">
      <c r="A108" s="12"/>
      <c r="B108" s="16"/>
      <c r="C108" s="15"/>
      <c r="D108" s="16"/>
      <c r="E108" s="7"/>
      <c r="F108" s="7"/>
      <c r="G108" s="13"/>
      <c r="H108" s="14"/>
      <c r="I108" s="7"/>
      <c r="J108" s="7"/>
      <c r="K108" s="8"/>
      <c r="L108" s="9"/>
      <c r="M108" s="8"/>
      <c r="N108" s="9"/>
      <c r="O108" s="8"/>
      <c r="P108" s="9"/>
      <c r="Q108" s="7"/>
      <c r="R108" s="7"/>
      <c r="S108" s="7"/>
      <c r="T108" s="7"/>
    </row>
    <row r="109" spans="1:20" x14ac:dyDescent="0.25">
      <c r="A109" s="12"/>
      <c r="B109" s="16"/>
      <c r="C109" s="15"/>
      <c r="D109" s="16"/>
      <c r="E109" s="7"/>
      <c r="F109" s="7"/>
      <c r="G109" s="13"/>
      <c r="H109" s="14"/>
      <c r="I109" s="7"/>
      <c r="J109" s="7"/>
      <c r="K109" s="8"/>
      <c r="L109" s="9"/>
      <c r="M109" s="8"/>
      <c r="N109" s="9"/>
      <c r="O109" s="8"/>
      <c r="P109" s="9"/>
      <c r="Q109" s="7"/>
      <c r="R109" s="7"/>
      <c r="S109" s="7"/>
      <c r="T109" s="7"/>
    </row>
    <row r="110" spans="1:20" x14ac:dyDescent="0.25">
      <c r="A110" s="12"/>
      <c r="B110" s="16"/>
      <c r="C110" s="15"/>
      <c r="D110" s="16"/>
      <c r="E110" s="7"/>
      <c r="F110" s="7"/>
      <c r="G110" s="13"/>
      <c r="H110" s="14"/>
      <c r="I110" s="7"/>
      <c r="J110" s="7"/>
      <c r="K110" s="8"/>
      <c r="L110" s="9"/>
      <c r="M110" s="8"/>
      <c r="N110" s="9"/>
      <c r="O110" s="8"/>
      <c r="P110" s="9"/>
      <c r="Q110" s="7"/>
      <c r="R110" s="7"/>
      <c r="S110" s="7"/>
      <c r="T110" s="7"/>
    </row>
  </sheetData>
  <autoFilter ref="A12:T91" xr:uid="{00000000-0009-0000-0000-000000000000}"/>
  <sortState xmlns:xlrd2="http://schemas.microsoft.com/office/spreadsheetml/2017/richdata2" ref="B13:T86">
    <sortCondition ref="B13"/>
  </sortState>
  <mergeCells count="76">
    <mergeCell ref="A41:A43"/>
    <mergeCell ref="B41:B43"/>
    <mergeCell ref="T45:T46"/>
    <mergeCell ref="H41:H43"/>
    <mergeCell ref="I41:I43"/>
    <mergeCell ref="J41:J43"/>
    <mergeCell ref="R76:R77"/>
    <mergeCell ref="R45:R46"/>
    <mergeCell ref="H64:H65"/>
    <mergeCell ref="G45:G46"/>
    <mergeCell ref="H45:H46"/>
    <mergeCell ref="J76:J77"/>
    <mergeCell ref="I45:I46"/>
    <mergeCell ref="J45:J46"/>
    <mergeCell ref="G64:G65"/>
    <mergeCell ref="C41:C43"/>
    <mergeCell ref="D41:D43"/>
    <mergeCell ref="E41:E43"/>
    <mergeCell ref="T32:T33"/>
    <mergeCell ref="L32:L33"/>
    <mergeCell ref="K32:K33"/>
    <mergeCell ref="Q32:Q33"/>
    <mergeCell ref="F32:F33"/>
    <mergeCell ref="G32:G33"/>
    <mergeCell ref="H32:H33"/>
    <mergeCell ref="I32:I33"/>
    <mergeCell ref="J32:J33"/>
    <mergeCell ref="L41:L43"/>
    <mergeCell ref="K41:K43"/>
    <mergeCell ref="F41:F43"/>
    <mergeCell ref="G41:G43"/>
    <mergeCell ref="A32:A33"/>
    <mergeCell ref="B32:B33"/>
    <mergeCell ref="C32:C33"/>
    <mergeCell ref="D32:D33"/>
    <mergeCell ref="E32:E33"/>
    <mergeCell ref="A76:A77"/>
    <mergeCell ref="B76:B77"/>
    <mergeCell ref="C76:C77"/>
    <mergeCell ref="D76:D77"/>
    <mergeCell ref="I76:I77"/>
    <mergeCell ref="F76:F77"/>
    <mergeCell ref="G76:G77"/>
    <mergeCell ref="H76:H77"/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  <mergeCell ref="A45:A46"/>
    <mergeCell ref="B45:B46"/>
    <mergeCell ref="C45:C46"/>
    <mergeCell ref="D45:D46"/>
    <mergeCell ref="F45:F46"/>
    <mergeCell ref="A64:A65"/>
    <mergeCell ref="B64:B65"/>
    <mergeCell ref="C64:C65"/>
    <mergeCell ref="D64:D65"/>
    <mergeCell ref="J64:J65"/>
    <mergeCell ref="I64:I65"/>
    <mergeCell ref="F64:F65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  <ignoredErrors>
    <ignoredError sqref="D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M F A A B Q S w M E F A A C A A g A 2 U S 3 W I v Y y h u m A A A A 9 w A A A B I A H A B D b 2 5 m a W c v U G F j a 2 F n Z S 5 4 b W w g o h g A K K A U A A A A A A A A A A A A A A A A A A A A A A A A A A A A h Y 8 x D o I w G I W v Q r r T l h o T Q 3 7 K 4 O I g i d H E u D a l Q i M U 0 x b L 3 R w 8 k l c Q o 6 i b 4 / v e N 7 x 3 v 9 4 g H 9 o m u i j r d G c y l G C K I m V k V 2 p T Z a j 3 x 3 i B c g 4 b I U + i U t E o G 5 c O r s x Q 7 f 0 5 J S S E g M M M d 7 Y i j N K E H I r 1 T t a q F e g j 6 / 9 y r I 3 z w k i F O O x f Y z j D C Z 3 j h D G G K Z C J Q q H N 1 2 D j 4 G f 7 A 2 H Z N 7 6 3 i t c 2 X m 2 B T B H I + w R / A F B L A w Q U A A I A C A D Z R L d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U S 3 W M 5 M m s h b A g A A J Q o A A B M A H A B G b 3 J t d W x h c y 9 T Z W N 0 a W 9 u M S 5 t I K I Y A C i g F A A A A A A A A A A A A A A A A A A A A A A A A A A A A O 2 T T 4 + a Q B j G 7 y Z + h w l e I E E i 6 r q a x s O o t B 1 3 B c I g B / 8 c R h l d G o Q N j G k b 4 7 W 9 9 D P 1 Z L 9 X R 0 B N C r b Z b C + m h Q P k e Z + 8 8 8 z M 7 4 3 p k n l h A H D 6 V d + U S + V S / E Q i 6 o K K Y J O F T 2 u 1 N h B N s q a g K Q m g C 3 z K y i X A H x x u o y X l i u m u l M Q a i 2 8 9 n y r 9 M G A 0 Y L E o z G a R 9 5 E u 4 p l O 1 q G 7 o A E B j v e B H r 6 S W b 2 p N O q g C m x t B A G 2 0 a M G X C X k L z C 3 P g E i Z l W 1 3 a j W a / W m N D t 2 9 5 a k 6 m 5 / f A + 8 p a c 8 u y t B k s E U b Z 5 9 u u G L k W P 8 r q A q D W E u y W n A c / x u l n U 3 R W 7 3 v C t h v p 8 O C C P z z F 4 R z C j c h I x v / T 0 l L o 3 i 4 3 Y T t 5 J V M l 0 8 t e A J s g r 0 f b w k P o n i L o u 2 9 J y h I v S f S L D m P e 3 P z / T S 0 I 5 I E K / C a N M P / e 0 m O B Z j s S C B v N s J V k + Q A Q p Y q 6 k c f X s Z 7 A Q D F Y g 6 n C C n I v o r y R l q l u H o 6 A F y F + N 1 w O g n l p j g w N I w / J M L T X Q D J y a j 5 2 g T L f k V t b E l n a z B d r O g U W I e D 5 D B Z Z P y M + Z X s a a X S K Y F H R 0 C A + u G k y 4 q 9 i x j q D k I W P D w b a x D O V H H 7 w z H s C B A A D 8 q U i 7 O A N r j U W I c G N h E Q + 3 w 5 Z z Z J S x d y 0 E Y 6 e k i D 3 A E b T 1 N j W 3 D 1 H I d H Q v b 1 7 2 / b m U v l U t e U H i l h S P T y U b m 7 j Z H p l M 8 M p 3 8 y L y A 7 l O T I 9 K p r u Y R T g v 1 a 4 V G 7 h 5 T v X l F v y u g N a 2 0 r g C b V u + v 9 G v n o E v 1 z h W / W n s 9 T G o t g 6 l 1 k z D x + E U w 8 Z N 5 P U x q 7 T 9 M L 4 R J z W C 6 v 0 2 Y 1 G K Y 1 L 8 B k / r P w X Q p / A 6 j n 1 B L A Q I t A B Q A A g A I A N l E t 1 i L 2 M o b p g A A A P c A A A A S A A A A A A A A A A A A A A A A A A A A A A B D b 2 5 m a W c v U G F j a 2 F n Z S 5 4 b W x Q S w E C L Q A U A A I A C A D Z R L d Y D 8 r p q 6 Q A A A D p A A A A E w A A A A A A A A A A A A A A A A D y A A A A W 0 N v b n R l b n R f V H l w Z X N d L n h t b F B L A Q I t A B Q A A g A I A N l E t 1 j O T J r I W w I A A C U K A A A T A A A A A A A A A A A A A A A A A O M B A A B G b 3 J t d W x h c y 9 T Z W N 0 a W 9 u M S 5 t U E s F B g A A A A A D A A M A w g A A A I s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2 A A A A A A A A d T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1 O j I 1 L j U x M D M 1 M D J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v V G F i b G U w M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C U y M C h Q Y W d l J T I w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Y 6 M j k u M T Y y M j I 1 N F o i I C 8 + P E V u d H J 5 I F R 5 c G U 9 I k Z p b G x D b 2 x 1 b W 5 U e X B l c y I g V m F s d W U 9 I n N B d 0 1 H Q m d V R U J n a 0 d C Q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3 O j A 1 L j I y M z c x M T N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z o 1 N S 4 z M z c 2 N j Y x W i I g L z 4 8 R W 5 0 c n k g V H l w Z T 0 i R m l s b E N v b H V t b l R 5 c G V z I i B W Y W x 1 Z T 0 i c 0 F 3 T U d C Z 1 V F Q m d r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c p L 1 R h Y m x l M D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P s P X u m U q c R B q L X G 5 r 9 2 L I A A A A A A A g A A A A A A A 2 Y A A M A A A A A Q A A A A Q e T 5 n 6 O M h P L F G v K r K d 1 c i g A A A A A E g A A A o A A A A B A A A A A V w + Q Z 6 j g m s A r J N u 5 r 3 j c f U A A A A O 5 p j q f h b F G a s K q B M F 9 U Y u x o + + n u y l L p r N K f 6 z c I n O G i x 6 G f m R n y s S V + V T R u Z R E I T Z 4 t I 4 Z y 4 4 H 4 4 P V z 3 Q 6 q H b v G w 8 X t x 6 e Y a z H o 1 N C F S B a Y F A A A A P n 0 4 I C d 2 7 G Y O M i C a K H 4 q N U A P A n W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2024-06-24T09:19:52Z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