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5.18 - LUKA BERNOBIĆ, vl. obrta MADALU Višnjan (St 297-2025)\Tablica prijavljenih tražbina uz prijave tražbina\"/>
    </mc:Choice>
  </mc:AlternateContent>
  <xr:revisionPtr revIDLastSave="0" documentId="13_ncr:1_{899F487C-5DF4-4ADD-BB9A-BACA241E96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tražbina'!$A$12:$T$117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9" i="1" l="1"/>
  <c r="L29" i="1" s="1"/>
  <c r="L49" i="1"/>
  <c r="N49" i="1"/>
  <c r="N115" i="1"/>
  <c r="L115" i="1" s="1"/>
  <c r="N80" i="1"/>
  <c r="L80" i="1" s="1"/>
  <c r="L105" i="1"/>
  <c r="N82" i="1"/>
  <c r="L82" i="1" s="1"/>
  <c r="N97" i="1" l="1"/>
  <c r="L97" i="1" s="1"/>
  <c r="N48" i="1"/>
  <c r="L48" i="1" s="1"/>
  <c r="N62" i="1" l="1"/>
  <c r="L62" i="1" s="1"/>
  <c r="L14" i="1"/>
  <c r="N89" i="1"/>
  <c r="L89" i="1" s="1"/>
  <c r="N13" i="1" l="1"/>
  <c r="L13" i="1" s="1"/>
  <c r="N15" i="1"/>
  <c r="N65" i="1" l="1"/>
  <c r="L65" i="1" s="1"/>
  <c r="N64" i="1"/>
  <c r="L64" i="1" s="1"/>
  <c r="N63" i="1"/>
  <c r="L63" i="1" s="1"/>
  <c r="L81" i="1" l="1"/>
  <c r="N111" i="1" l="1"/>
  <c r="N110" i="1"/>
  <c r="N109" i="1"/>
  <c r="L61" i="1" l="1"/>
  <c r="L77" i="1" l="1"/>
  <c r="N55" i="1" l="1"/>
  <c r="L55" i="1" s="1"/>
  <c r="N42" i="1" l="1"/>
  <c r="L42" i="1" s="1"/>
  <c r="L18" i="1"/>
  <c r="L17" i="1" l="1"/>
  <c r="P96" i="1" l="1"/>
  <c r="N96" i="1"/>
  <c r="L53" i="1"/>
  <c r="N23" i="1"/>
  <c r="L23" i="1" s="1"/>
  <c r="L96" i="1" l="1"/>
  <c r="L2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xr16:uid="{00000000-0015-0000-FFFF-FFFF09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xr16:uid="{00000000-0015-0000-FFFF-FFFF0A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xr16:uid="{00000000-0015-0000-FFFF-FFFF0B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xr16:uid="{00000000-0015-0000-FFFF-FFFF0C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xr16:uid="{00000000-0015-0000-FFFF-FFFF0D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xr16:uid="{00000000-0015-0000-FFFF-FFFF0E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xr16:uid="{00000000-0015-0000-FFFF-FFFF0F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xr16:uid="{00000000-0015-0000-FFFF-FFFF10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xr16:uid="{00000000-0015-0000-FFFF-FFFF11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xr16:uid="{00000000-0015-0000-FFFF-FFFF12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xr16:uid="{00000000-0015-0000-FFFF-FFFF13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xr16:uid="{00000000-0015-0000-FFFF-FFFF14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xr16:uid="{00000000-0015-0000-FFFF-FFFF15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xr16:uid="{00000000-0015-0000-FFFF-FFFF16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xr16:uid="{00000000-0015-0000-FFFF-FFFF17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xr16:uid="{00000000-0015-0000-FFFF-FFFF18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xr16:uid="{00000000-0015-0000-FFFF-FFFF19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xr16:uid="{00000000-0015-0000-FFFF-FFFF1A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xr16:uid="{00000000-0015-0000-FFFF-FFFF1B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<sst xmlns="http://schemas.openxmlformats.org/spreadsheetml/2006/main" count="589" uniqueCount="420">
  <si>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</si>
  <si>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</si>
  <si>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</si>
  <si>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</si>
  <si>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</si>
  <si>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</si>
  <si>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</si>
  <si>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</si>
  <si>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</si>
  <si>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</si>
  <si>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</si>
  <si>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</si>
  <si>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</si>
  <si>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</si>
  <si>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</si>
  <si>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</si>
  <si>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</si>
  <si>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</si>
  <si>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</si>
  <si>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</si>
  <si>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</si>
  <si>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</si>
  <si>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</si>
  <si>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</si>
  <si>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</si>
  <si>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</si>
  <si>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</si>
  <si>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</si>
  <si>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</si>
  <si>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</si>
  <si>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</si>
  <si>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</si>
  <si>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034-011/25-10/18</t>
  </si>
  <si>
    <t>Trgovački sud u Pazinu</t>
  </si>
  <si>
    <t>St-297/2025</t>
  </si>
  <si>
    <t>LUKA BERNOBIĆ vl. Obrta MADALU</t>
  </si>
  <si>
    <t>75246594936</t>
  </si>
  <si>
    <t>Deklevi 8, Deklevi (Općina Višnjan)</t>
  </si>
  <si>
    <t>12.09.2025.</t>
  </si>
  <si>
    <t>96350409552</t>
  </si>
  <si>
    <t>A.B.S. d.o.o.</t>
  </si>
  <si>
    <t>KUKURINI 22 , 52000 Pićan</t>
  </si>
  <si>
    <t>DA</t>
  </si>
  <si>
    <t>29524210204</t>
  </si>
  <si>
    <t>A1 Hrvatska d.o.o.</t>
  </si>
  <si>
    <t>VRTNI PUT 1, 10000 ZAGREB</t>
  </si>
  <si>
    <t>ADRIA OIL d.o.o.</t>
  </si>
  <si>
    <t>SPINČIĆI 38, 51250 KASTAV</t>
  </si>
  <si>
    <t>94472454976</t>
  </si>
  <si>
    <t>ADRIATIC OSIGURANJE d.d.</t>
  </si>
  <si>
    <t>LISTOPADSKA ULICA 2, 10002 ZAGREB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</si>
  <si>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(Ind 15e, 52100 Pula)</t>
    </r>
  </si>
  <si>
    <t>84059836245</t>
  </si>
  <si>
    <t>AUTOELEKTRIKA d.o.o.</t>
  </si>
  <si>
    <t>SVETI MARTIN 84, 52420 BUZET</t>
  </si>
  <si>
    <t>93075770066</t>
  </si>
  <si>
    <t>AUTOKLUB RIJEKA</t>
  </si>
  <si>
    <t>Dolac 11, 51000 Rijeka</t>
  </si>
  <si>
    <t>71613051877</t>
  </si>
  <si>
    <t>B. B. PROTECT j.d.o.o.</t>
  </si>
  <si>
    <t>Zajci 25 A, 52333 Zajci</t>
  </si>
  <si>
    <t>38481082519</t>
  </si>
  <si>
    <t>BEATO SIGNAL d.o.o.</t>
  </si>
  <si>
    <t>Istarska 23, 52460 Buje</t>
  </si>
  <si>
    <t>87971197112</t>
  </si>
  <si>
    <t>BENUSSI d.o.o.</t>
  </si>
  <si>
    <t>Fažanska cesta-Valb. 88, 52100 Valbandon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</si>
  <si>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(Karlovačka 98, 10250 Lučko)</t>
    </r>
  </si>
  <si>
    <t>39513596269</t>
  </si>
  <si>
    <t>BILD TRADE d.o.o.</t>
  </si>
  <si>
    <t>Belići 11, 51215 Kastav</t>
  </si>
  <si>
    <t>82487963656</t>
  </si>
  <si>
    <t>BRATI RITOŠA d.o.o.</t>
  </si>
  <si>
    <t>Šime Kurelića 20 /3, 52000 Pazin</t>
  </si>
  <si>
    <t>BUTAN PLIN d.d.</t>
  </si>
  <si>
    <t>SI32952902</t>
  </si>
  <si>
    <t>Verovškova ulica 64a, 1000 Ljubljana</t>
  </si>
  <si>
    <t>C.I.A.K. AUTO d.o.o.</t>
  </si>
  <si>
    <t>GORNJOSTUPNIČKA ULICA 96, 10255 GORNJI STUPNIK</t>
  </si>
  <si>
    <t>48717901314</t>
  </si>
  <si>
    <t>CVS MOBILE d.o.o.</t>
  </si>
  <si>
    <t xml:space="preserve">JANKOMIR 25, 10090 ZAGREB </t>
  </si>
  <si>
    <t>DARS D.D.</t>
  </si>
  <si>
    <t>SI92473717</t>
  </si>
  <si>
    <t>Ulica XIV. Divizija 4, 3211 Celje, Slovenija</t>
  </si>
  <si>
    <t>56290033854</t>
  </si>
  <si>
    <t>DIGITALNI TAHOGRAF d.o.o.</t>
  </si>
  <si>
    <t>VENTILATORSKA CESTA 8 A, 10250 LUČKO</t>
  </si>
  <si>
    <t>DKV EURO SERVICE GMBH + CO. KG</t>
  </si>
  <si>
    <t>BALCKE-DÜRR-ALLEE 3, 40882 RATINGEN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</si>
  <si>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(DKV)</t>
    </r>
  </si>
  <si>
    <t>DE119375450</t>
  </si>
  <si>
    <t>DKV</t>
  </si>
  <si>
    <t>ATU56858859</t>
  </si>
  <si>
    <t>16016375675</t>
  </si>
  <si>
    <t>VELA TRABA 8, 52000 VELA TRABA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</si>
  <si>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naziv vjerovnika (DOEL)</t>
    </r>
  </si>
  <si>
    <t>LUK DORIANO, vl. obrta DOEL</t>
  </si>
  <si>
    <t>48683478184</t>
  </si>
  <si>
    <t>BRAJKOVIĆ BRANKO, vl.obrta BB</t>
  </si>
  <si>
    <t>TRVIŽ 47 C, 52000 PAZIN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</si>
  <si>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naziv vjerovnika (DOMAĆA RADINOST I SPOREDNA ZANIMANJA)</t>
    </r>
  </si>
  <si>
    <t>97365626215</t>
  </si>
  <si>
    <t>DSV Hrvatska d.o.o.</t>
  </si>
  <si>
    <t xml:space="preserve">Zelena aleja 55, 10410 VELIKA GORICA </t>
  </si>
  <si>
    <t>40764749561</t>
  </si>
  <si>
    <t>EKOMOBILIS d.o.o</t>
  </si>
  <si>
    <t>Sviba 1, 10434 Strmec</t>
  </si>
  <si>
    <t>01100646682</t>
  </si>
  <si>
    <t>enasolAuto d.o.o.</t>
  </si>
  <si>
    <t xml:space="preserve">ULICA GRADA VUKOVARA 284, 10000 ZAGREB </t>
  </si>
  <si>
    <t>66346732180</t>
  </si>
  <si>
    <t>Englmayer Zagreb d.o.o.</t>
  </si>
  <si>
    <t>SLAVONSKA AVENIJA 52 L, 10000 ZAGREB</t>
  </si>
  <si>
    <t>85941596441</t>
  </si>
  <si>
    <t>ERSTE CARD CLUB d.o.o.</t>
  </si>
  <si>
    <t xml:space="preserve">ULICA FRANA FOLNEGOVIĆA 6, 10000 ZAGREB </t>
  </si>
  <si>
    <t>55130169739</t>
  </si>
  <si>
    <t>ETRADEX GORIVO d.o.o.</t>
  </si>
  <si>
    <t>STANCIJA PATAJ 45 B, 52000 Pazin</t>
  </si>
  <si>
    <t>91115557093</t>
  </si>
  <si>
    <t>FEROS  d.o.o.</t>
  </si>
  <si>
    <t>INDUSTRIJSKA ULICA 18, 10360 HRUŠĆICA</t>
  </si>
  <si>
    <t>85821130368</t>
  </si>
  <si>
    <t>FINA</t>
  </si>
  <si>
    <t>ULICA GRADA VUKOVARA 70, 10000 ZAGREB</t>
  </si>
  <si>
    <t>60903253324</t>
  </si>
  <si>
    <t>FINESA d. o. o.</t>
  </si>
  <si>
    <t>Piantade 23, 52440 POREČ</t>
  </si>
  <si>
    <t>86918255783</t>
  </si>
  <si>
    <t>GAS OIL d.o.o.</t>
  </si>
  <si>
    <t>LIBURNIJSKA 6,  51410 IČIĆI</t>
  </si>
  <si>
    <t>05216322294</t>
  </si>
  <si>
    <t>GEBRÜDER WEISS d.o.o.</t>
  </si>
  <si>
    <t>POLOŽNICA 9, 10431 SVETA NEDELJA</t>
  </si>
  <si>
    <t>81184151508</t>
  </si>
  <si>
    <t>GORTAN PROJEKT d.o.o.</t>
  </si>
  <si>
    <t xml:space="preserve">Prolaz Jože Šurana 7, 52000 Pazin </t>
  </si>
  <si>
    <t>07969842379</t>
  </si>
  <si>
    <t>GRAD PAZIN</t>
  </si>
  <si>
    <t>Družbe sv. Ćirila i Metoda 10, 52000 Pazin</t>
  </si>
  <si>
    <t>13.08.2025.</t>
  </si>
  <si>
    <t>Redovna tražbina</t>
  </si>
  <si>
    <t>St-297/2025-3</t>
  </si>
  <si>
    <t>DA
10.000,00 EUR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</si>
  <si>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osobno.</t>
    </r>
  </si>
  <si>
    <t>31935311292</t>
  </si>
  <si>
    <t>GREEN MOBILE HOMES d.o.o.</t>
  </si>
  <si>
    <t xml:space="preserve">MALI JEŽENJ 8, 52000 Pazin </t>
  </si>
  <si>
    <t>53995860152</t>
  </si>
  <si>
    <t>PILAT IGOR, vl. obrta GUMI SERVIS PILAT</t>
  </si>
  <si>
    <t>ISTARSKIH NARODNJAKA 20 A, 52000 PAZIN</t>
  </si>
  <si>
    <t>82298562620</t>
  </si>
  <si>
    <t>GUMIIMPEX - GRP d.o.o.</t>
  </si>
  <si>
    <t>Ulica Mihovila Pavleka Miškine 64 C, 42000 Varaždin</t>
  </si>
  <si>
    <t>43965974818</t>
  </si>
  <si>
    <t>HEP ELEKTRA d.o.o.</t>
  </si>
  <si>
    <t>ULICA GRADA VUKOVARA 37, 10000 ZAGREB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</si>
  <si>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neispravan naziv vjerovnika (Obrt za održavanje i popravak motornih vozila ˝GUMI SERVIS PILAT˝ Pazin)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</si>
  <si>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neispravnu adresu vjerovnika (Dinka Trinajstića 14, 52000 Pazin)</t>
    </r>
  </si>
  <si>
    <t>63073332379</t>
  </si>
  <si>
    <t>HEP - Opskrba d.o.o.</t>
  </si>
  <si>
    <t>00432869176</t>
  </si>
  <si>
    <t>CAPRAŠKA ULICA 6, 10000 ZAGREB</t>
  </si>
  <si>
    <t>HOK-OSIGURANJE d.d.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</si>
  <si>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neispravan naziv vjerovnika (HOK OSIGURANJE d.o.o.)</t>
    </r>
  </si>
  <si>
    <t>87311810356</t>
  </si>
  <si>
    <t>HP - Hrvatska pošta d.d.</t>
  </si>
  <si>
    <t>POŠTANSKA ULICA 9, 10410 VELIKA GORICA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</si>
  <si>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neispravnu adresu vjerovnika (Jurišićeva 13, 10000 Zagreb)</t>
    </r>
  </si>
  <si>
    <t>77627638228</t>
  </si>
  <si>
    <t xml:space="preserve">HRVATIN SVIJETLAN                                      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</si>
  <si>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neispravan naziv vjerovnika (HRVATIN d.o.o.) i neispravnu adresu (Rogovići 87, 52000 Pazin)</t>
    </r>
  </si>
  <si>
    <t>ROGOVIĆI 86 A, 52000 PAZIN</t>
  </si>
  <si>
    <t>68419124305</t>
  </si>
  <si>
    <t>Hrvatska radiotelevizija</t>
  </si>
  <si>
    <t xml:space="preserve">Prisavlje 3, 10000 Zagreb </t>
  </si>
  <si>
    <t>57500462912</t>
  </si>
  <si>
    <t>Hrvatske autoceste d.o.o.</t>
  </si>
  <si>
    <t xml:space="preserve">Ulica Stjepana Širole 4, 10000 Zagreb </t>
  </si>
  <si>
    <t>81793146560</t>
  </si>
  <si>
    <t>Hrvatski Telekom d.d.</t>
  </si>
  <si>
    <t>RADNIČKA CESTA 21, 10000 ZAGREB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</si>
  <si>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neispravnu adresu vjerovnika (R.F. Mihanovićeva 9, 10110 Zagreb)</t>
    </r>
  </si>
  <si>
    <t>82729820135</t>
  </si>
  <si>
    <t>OLIĆ ANTE, vl. obrta INFOA</t>
  </si>
  <si>
    <t>BRUNA VALENTIJA 28, 52440 POREČ</t>
  </si>
  <si>
    <t>04000527358</t>
  </si>
  <si>
    <t>ISTARSKE CESTE d.o.o.</t>
  </si>
  <si>
    <t>PARTIZANSKI PUT - STRADA DEI PARTIGIANI 140, 52100 PULA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</si>
  <si>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neispravan OIB vjerovnika (4000527358)</t>
    </r>
  </si>
  <si>
    <t>13269963589</t>
  </si>
  <si>
    <t>ISTARSKI VODOVOD d.o.o.</t>
  </si>
  <si>
    <t>SV. IVAN 8, 52420 Buzet</t>
  </si>
  <si>
    <t>96580385607</t>
  </si>
  <si>
    <t>IVANIŠ-PROMET d.o.o.</t>
  </si>
  <si>
    <t>GRAČANSKA CESTA 159, 10163 Zagreb</t>
  </si>
  <si>
    <t>KAMJNO SERVIS d.o.o.</t>
  </si>
  <si>
    <t>SI26210720</t>
  </si>
  <si>
    <t>Bertoki, Sermin 7a, 6000 Koper, Slovenija</t>
  </si>
  <si>
    <t>14178188206</t>
  </si>
  <si>
    <t>KLIMA INSTAL d.o.o.</t>
  </si>
  <si>
    <t>Deklevi 7,  52440 Višnjan</t>
  </si>
  <si>
    <t>06465158978</t>
  </si>
  <si>
    <t>Lagermax Logistics Croatia d.o.o.</t>
  </si>
  <si>
    <t>ZAGORSKE MAGISTRALE 16, 10296 Luka</t>
  </si>
  <si>
    <t>93039509752</t>
  </si>
  <si>
    <t>LAUS INTERNATIONAL d.o.o.</t>
  </si>
  <si>
    <t>Dr. Franje Tuđmana 16 B, 10431 Sveta Nedelja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</si>
  <si>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neispravnu adresu vjerovnika (Preluk 1, 51000 Rijeka)</t>
    </r>
  </si>
  <si>
    <t>01045840100</t>
  </si>
  <si>
    <t>LIBAR POREČ d.o.o.</t>
  </si>
  <si>
    <t>Pietra Kandlera 3, 52440 Poreč</t>
  </si>
  <si>
    <t>42007800494</t>
  </si>
  <si>
    <t>LUK - AUTO d.o.o.</t>
  </si>
  <si>
    <t>Istarska 16, 52440 Višnjan</t>
  </si>
  <si>
    <t>07368284895</t>
  </si>
  <si>
    <t>LUKA LOGISTICS d.o.o.</t>
  </si>
  <si>
    <t>MILANEZI 1 A, 52440 MILANEZI</t>
  </si>
  <si>
    <t>MADALU d.o.o.</t>
  </si>
  <si>
    <t>SI21013195</t>
  </si>
  <si>
    <t>Šmarska cesta 7c, 6000 Koper, Slovenija</t>
  </si>
  <si>
    <t>MARDINI COSTRUZIONE SRL</t>
  </si>
  <si>
    <t>Via Aurelija 54, 57016 Rosignano Marittimo, Livigno</t>
  </si>
  <si>
    <t>IT01911620498</t>
  </si>
  <si>
    <t>76218839804</t>
  </si>
  <si>
    <t>MILŠPED d.o.o.</t>
  </si>
  <si>
    <t>GOSPODARSKA ULICA 2 D, 10431 SVETA NEDELJA</t>
  </si>
  <si>
    <t>18683136487</t>
  </si>
  <si>
    <t>REPUBLIKA HRVATSKA MINISTARSTVO FINANCIJA</t>
  </si>
  <si>
    <t xml:space="preserve">Katančićeva ulica 5, 10000 Zagreb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</si>
  <si>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nepotpun vjerovnika (MINISTARSTVO FINANCIJA)</t>
    </r>
  </si>
  <si>
    <t>02429758404</t>
  </si>
  <si>
    <t>MLAKAR VILIČARI d.o.o.</t>
  </si>
  <si>
    <t>SAVSKA ULICA 1 A, 10431 BESTOVJE</t>
  </si>
  <si>
    <t>28356736131</t>
  </si>
  <si>
    <t>KIRCI 54 B, 52000 Pazin</t>
  </si>
  <si>
    <t xml:space="preserve">MILOHANIĆ MANUEL, vl. obrta Milohanić                                         </t>
  </si>
  <si>
    <t>83343102021</t>
  </si>
  <si>
    <t>OPREMA ŠPOLJAR d.o.o.</t>
  </si>
  <si>
    <t>GUBAŠEVO 31 A, 49210 Zabok</t>
  </si>
  <si>
    <t>89128547617</t>
  </si>
  <si>
    <t>PACCOMMERCE d.o.o.</t>
  </si>
  <si>
    <t>Šime Kurelića 20 /6, 52000 Pazin</t>
  </si>
  <si>
    <t>01228416738</t>
  </si>
  <si>
    <t>PAJCA d.o.o.</t>
  </si>
  <si>
    <t>Buraj 19, 52000 Pazin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</si>
  <si>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neispravan OIB vjerovnika (1228416738)</t>
    </r>
  </si>
  <si>
    <t>75550985023</t>
  </si>
  <si>
    <t>PETROL d.o.o.</t>
  </si>
  <si>
    <t xml:space="preserve">SAVSKA OPATOVINA 36, 10000 Zagreb </t>
  </si>
  <si>
    <t>09061225134</t>
  </si>
  <si>
    <t>PLEČKO d.o.o.</t>
  </si>
  <si>
    <t xml:space="preserve">UL. I.B. MAŽURANIĆ 32, 10000 Zagreb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</si>
  <si>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nepotpunu adresu vjerovnika (Ivane Brlić Maržuranić, 10090 zagreb))</t>
    </r>
  </si>
  <si>
    <t>01975091877</t>
  </si>
  <si>
    <t>POSEDEL AUTO d.o.o.</t>
  </si>
  <si>
    <t>Slum 2, 52420 Lanišće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</si>
  <si>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neispravan OIB (1975091877) i neispravnu adresu vjerovnika (Poslovna zona 3, 52464 Kaštelir-Labinci)</t>
    </r>
  </si>
  <si>
    <t>01119337276</t>
  </si>
  <si>
    <t>POSH TRADE d.o.o.</t>
  </si>
  <si>
    <t>GORNJOSTUPNIČKA ULICA 11 A, 10255 GORNJI STUPNIK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</si>
  <si>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neispravan OIB (1119337276) i neispravnu adresu vjerovnika (Bulićeva ulica 10, 10020 Zagreb)</t>
    </r>
  </si>
  <si>
    <t>20534431136</t>
  </si>
  <si>
    <t>ROX d.o.o.</t>
  </si>
  <si>
    <t>SLAVONSKA AVENIJA 100, 10040 Zagreb</t>
  </si>
  <si>
    <t>63041633582</t>
  </si>
  <si>
    <t>SIGURNOST d. o. O.</t>
  </si>
  <si>
    <t>Rudarska 1, 52200 Labin</t>
  </si>
  <si>
    <t>45004676455</t>
  </si>
  <si>
    <t xml:space="preserve">BORAS SAŠA, vl. obrta TENDA PRO                                       </t>
  </si>
  <si>
    <t>DANCI 6, 52440 DANCI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</si>
  <si>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neispravnu adresu vjerovnika (Perci la, 52465 Tar)</t>
    </r>
  </si>
  <si>
    <t>03498795373</t>
  </si>
  <si>
    <t>TIŠA d.o.o.</t>
  </si>
  <si>
    <t>Šime Kurelića 4, 52000 Pazin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</si>
  <si>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nepotpunu adresu vjerovnika (Šime Kurelića bb, 52000 Pazin)</t>
    </r>
  </si>
  <si>
    <t>18742874120</t>
  </si>
  <si>
    <t>TISKARA OTIS d.o.o.</t>
  </si>
  <si>
    <t xml:space="preserve">Dolina 5, 52440 Nova Vas </t>
  </si>
  <si>
    <t>52841659930</t>
  </si>
  <si>
    <t>RUDELA VESNA, vl. obrta CVJEĆARNA IRIS</t>
  </si>
  <si>
    <t>FRANINE I JURINE 7, 52000 Pazin</t>
  </si>
  <si>
    <t>31615978071</t>
  </si>
  <si>
    <t>PAPIĆ SAŠA, vl. obrta VIDE I MATICE</t>
  </si>
  <si>
    <t>OLGE BAN 7A, UMAG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</si>
  <si>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neispravnu adresu vjerovnika (Mate Vlašića 30, 52440 Poreč)</t>
    </r>
  </si>
  <si>
    <t>78361309801</t>
  </si>
  <si>
    <t>TRANS EAST SERVIS d.o.o.</t>
  </si>
  <si>
    <t>Industrijska ulica 5, 52341 Žminj</t>
  </si>
  <si>
    <t>35612764424</t>
  </si>
  <si>
    <t>TRUTANIĆ d.o.o.</t>
  </si>
  <si>
    <t>Mate Vlašića 26 /51, 52440 Poreč</t>
  </si>
  <si>
    <t>TS JAKSETIĆ d.o.o.</t>
  </si>
  <si>
    <t>SI58293922</t>
  </si>
  <si>
    <t>Ulica Nikole Tesle 18, 6250 Ilirska Bistrica, Slovenija</t>
  </si>
  <si>
    <t>03455963475</t>
  </si>
  <si>
    <t>USLUGA d.o.o.</t>
  </si>
  <si>
    <t>Šime Kurelića 22, 52000 Pazin</t>
  </si>
  <si>
    <t>04849628232</t>
  </si>
  <si>
    <t>USLUGA ODVODNJA d.o.o.</t>
  </si>
  <si>
    <t xml:space="preserve">Šime Kurelića 22, 52000 Pazin </t>
  </si>
  <si>
    <t>92840195698</t>
  </si>
  <si>
    <t>VALCAR d.o.o.</t>
  </si>
  <si>
    <t>A. Gramscia 3, 52470 Umag</t>
  </si>
  <si>
    <t>39613943859</t>
  </si>
  <si>
    <t>NOVAKI MOTOVUNSKI 35, 52423 NOVAKI MOTOVUNSKI</t>
  </si>
  <si>
    <t>SRDOČ IGOR, vl. obrta SRDOČ</t>
  </si>
  <si>
    <t>20205116631</t>
  </si>
  <si>
    <t>ZELENGRAD d.o.o.</t>
  </si>
  <si>
    <t>ŽBRLINI 100, 52000 Pazin</t>
  </si>
  <si>
    <t>44431677200</t>
  </si>
  <si>
    <t>ZORKO d.o.o.</t>
  </si>
  <si>
    <t>Franje Glavinića 3, 52352 Kanfanar</t>
  </si>
  <si>
    <t>18987377287</t>
  </si>
  <si>
    <t>ZDJELAR LALOVIĆ ZVJEZDANA</t>
  </si>
  <si>
    <t>ANTICOVA 9, Pula</t>
  </si>
  <si>
    <t>79436703701</t>
  </si>
  <si>
    <t>NIPPON-CAR d.o.o.</t>
  </si>
  <si>
    <t>02487191758</t>
  </si>
  <si>
    <t>14036333877</t>
  </si>
  <si>
    <t>Addiko Bank d.d.</t>
  </si>
  <si>
    <t>SLAVONSKA AVENIJA 6, ZAGREB</t>
  </si>
  <si>
    <t>ERSTE&amp;STEIERMÄRKISCHE BANK d.d.</t>
  </si>
  <si>
    <t>JADRANSKI TRG 3 A, 51000 RIJEKA</t>
  </si>
  <si>
    <t>92963223473</t>
  </si>
  <si>
    <t>ZAGREBAČKA BANKA DIONIČKO DRUŠTVO</t>
  </si>
  <si>
    <t>TRG BANA JOSIPA JELAČIĆA 10, 10000 ZAGREB</t>
  </si>
  <si>
    <t>65723536010</t>
  </si>
  <si>
    <t>ISTARSKA KREDITNA BANKA UMAG  d.d.</t>
  </si>
  <si>
    <t xml:space="preserve">ULICA ERNESTA MILOŠA - VIA ERNEST MILOŠ 1, 52470 UMAG </t>
  </si>
  <si>
    <t>STADIONSKO NASELJE 88 A, 31000 OSIJEK</t>
  </si>
  <si>
    <t>46550671661</t>
  </si>
  <si>
    <t>Erste &amp; Steiermärkische S-Leasing d.o.o.</t>
  </si>
  <si>
    <t>ZELINSKA ULICA 3, 10000 ZAGREB</t>
  </si>
  <si>
    <t>20.08.2025.</t>
  </si>
  <si>
    <t>Ugovor</t>
  </si>
  <si>
    <t>21.08.2025.</t>
  </si>
  <si>
    <t>Računi za isporučena dobra i usluge</t>
  </si>
  <si>
    <t>22.08.2025.</t>
  </si>
  <si>
    <t>Porezni dug</t>
  </si>
  <si>
    <t>DA
72.824,72 EUR</t>
  </si>
  <si>
    <t>03004159051</t>
  </si>
  <si>
    <t>DA
79.633,68 EUR</t>
  </si>
  <si>
    <t>Izlučno pravo</t>
  </si>
  <si>
    <t>Ugovori o financijskom leasingu</t>
  </si>
  <si>
    <t>Ugovor: 82208/21: Vrsta: DOSTAVNO VOZILO; Marka: RENAULT; TIP:KANGOO MAXI Z.E. 33 FP; Broj šasije: VF1FW000567315626, God. proiz.:2021.;
Ugovor: 82209/21: Vrsta: DOSTAVNO VOZILO; Marka: RENAULT; TIP:KANGOO MAXI Z.E. 33 FP; Broj šasije: VF1FW000867315605, God. proiz.:2021.;
Ugovor: 82210/21: Vrsta: DOSTAVNO VOZILO; Marka: RENAULT; TIP:KANGOO MAXI Z.E. 33 FP; Broj šasije: VF1FW000467315603, God. proiz.:2021.;
Ugovor: 85428/21: Vrsta: DOSTAVNO VOZILO; Marka: MERCEDES BENZ; TIP:VITO EVITO AUTOMATIC; Broj šasije: VDF44760313640183, God. proiz.:2019.;
Ugovor: 85429/21: Vrsta: DOSTAVNO VOZILO; Marka: VOLKSWAGEN; TIP: CADDY ECADDY MAXI; Broj šasije: WV1ZZZ2KZLX032171, God. proiz.:2020.;
Ugovor: 85430/21: Vrsta: DOSTAVNO VOZILO; Marka: VOLKSWAGEN; TIP: CADDY ECADDY MAXI; Broj šasije: WV1ZZZ2KZLX031911, God. proiz.:2020.;
Ugovor: 85431/21: Vrsta: DOSTAVNO VOZILO; Marka: VOLKSWAGEN; TIP: CADDY ECADDY MAXI; Broj šasije: WV1ZZZ2KZLX034077, God. proiz.:2020.;
Ugovor: 85432/21: Vrsta: DOSTAVNO VOZILO; Marka: VOLKSWAGEN; TIP: CADDY ECADDY MAXI; Broj šasije: WV1ZZZ2KZLX035785, God. proiz.:2020.;
Ugovor: 85433/21: Vrsta: DOSTAVNO VOZILO; Marka: VOLKSWAGEN; TIP: CADDY ECADDY MAXI; Broj šasije: WV1ZZZ2KZLX031422, God. proiz.:2020.;
Ugovor: 86714/21: Vrsta: DOSTAVNO VOZILO; Marka: VOLKSWAGEN; TIP: TRANSPORTER T6 KOMBI DSG ABT E-LINE; Broj šasije: WV1ZZZ7HZKH122786; God. proiz.:2020.;
Ugovor: 86715/21: Vrsta: DOSTAVNO VOZILO; Marka: VOLKSWAGEN; TIP: TRANSPORTER T6 KOMBI DSG ABT E-LINE; Broj šasije: WV1ZZZ7HZKH120915; God. proiz.:2020.;
Ugovor: 86716/21: Vrsta: DOSTAVNO VOZILO; Marka: VOLKSWAGEN; TIP: TRANSPORTER T6 KOMBI DSG ABT E-LINE; Broj šasije: WV1ZZZ7HZKH120871; God. proiz.:2020.;
Ugovor: 87580/22: Vrsta: DOSTAVNO VOZILO; Marka: CITROEN; TIP: BERLINGO ELECTRICL! BUSINESS; Broj šasije: VF77DZKYZJJ762091; God. proiz.:2019.;
Ugovor: 87581/22: Vrsta: DOSTAVNO VOZILO; Marka: RENAULT; TIP: MASTER E TECH L1H2; Broj šasije: VF1VAE00965912118; God. proiz.:2020.;
Ugovor: 97189/23: Vrsta: DOSTAVNO VOZILO; Marka: MERCEDES-BENZ; TIP: EVITO 111; Broj šasije: WDF44760313593955; God. proiz.:2019.;
Ugovor: 97191/23: Vrsta: DOSTAVNO VOZILO; Marka: MERCEDES-BENZ; TIP: EVITO 111; Broj šasije: WDF44760313664624; God. proiz.:2019.;
Ugovor: 97192/23: Vrsta: DOSTAVNO VOZILO; Marka: MERCEDES-BENZ; TIP: EVITO 111; Broj šasije: WDF44760313661572; God. proiz.:2020.;
Ugovor: 97193/23: Vrsta: DOSTAVNO VOZILO; Marka: MERCEDES-BENZ; TIP: ESPRINTER 312; Broj šasije: W1V9106331P347486; God. proiz.:2021.;
Ugovor: 99302/23: Vrsta: OSOBNI AUTOMOBIL; Marka: AUDI; TIP: Q7 55 TFSIe; Broj šasije: WAUZZZ4M6MD016407; God. proiz.:2021.;
Ugovor: 99305/23: Vrsta: TERETNI AUTOMOBIL; Marka: FORD; TIP: TRANSIT 2,2 DCi; Broj šasije: WF0XXXTTGXGB54552; God. proiz.:2016.;
Ugovor: 99306/23: Vrsta TERETNI AUTOMOBIL; Marka: FORD; TIP: TRANSIT 2,2 DCi; Broj šasije: WF0XXXTTGXGB54554; God. proiz.:2016.;</t>
  </si>
  <si>
    <t>22.08.2025.
22.08.2025.</t>
  </si>
  <si>
    <r>
      <rPr>
        <b/>
        <sz val="8"/>
        <rFont val="Arial"/>
        <family val="2"/>
        <charset val="238"/>
      </rPr>
      <t>Vjerovnik j</t>
    </r>
    <r>
      <rPr>
        <sz val="8"/>
        <rFont val="Arial"/>
        <family val="2"/>
        <charset val="238"/>
      </rPr>
      <t xml:space="preserve">e dva puta dostavio istu prijavu tražbine </t>
    </r>
  </si>
  <si>
    <t>26.08.2025.</t>
  </si>
  <si>
    <t>Izvod otvorenih stavaka, Prijedlog za ovrhu na temelju vjerodostojne isprave, Konto kartica za razdoblje 01.01.2024.-10.08.2025. (sa vidljivim uplatama na dan 30.06.2025.)</t>
  </si>
  <si>
    <t>25.08.2025.</t>
  </si>
  <si>
    <t>DA
174.096,76 EUR</t>
  </si>
  <si>
    <t>Zahtjev za izdavanje Diners Club Standardne Business/Corporate kartice od 09.08.2017. sa zahtjevima za promjenu uvjeta od 21.03.2019. i 20.07.2021.
Ugovor o kreditu broj: 5302106022 od 06.06.2023.
Ugovor o kreditu broj: 5122034759 od 21.12.2023.</t>
  </si>
  <si>
    <t>27.08.2025.</t>
  </si>
  <si>
    <t>90275854576</t>
  </si>
  <si>
    <t>PORSCHE LEASING d.o.o.</t>
  </si>
  <si>
    <t>NE</t>
  </si>
  <si>
    <t>ULICA VELIMIRA ŠKORPIKA 21, 10090 ZAGREB</t>
  </si>
  <si>
    <t>Ugovor o financijskom leasingu broj 157196</t>
  </si>
  <si>
    <t>VOLKSWAGEN ID .4 Pro Performance Business, Elektro, broj šasije WVGZZZE2ZMP023576</t>
  </si>
  <si>
    <t>DA
500.000,00 kn/ 66.361,40 EUR</t>
  </si>
  <si>
    <t>Računi: 61/1/1, 62/1/1, 63/1/1, 64/1/1, 65/1/1, 66/1/1, 67/1/1, 68/1/1, 69/1/1, 70/1/1, 71/1/1, 72/1/1, 73/1/1, 74/1/1, 75/1/1, 76/1/1, 77/1/1, 78/1/1, 79/1/1, 80/1/1, 81/1/1, 82/1/1, 83/1/1, 84/1/1, 85/1/1, 86/1/1; Konto kartice, otvorene stavke</t>
  </si>
  <si>
    <t>29.08.2025.</t>
  </si>
  <si>
    <t xml:space="preserve">Ugovor o dugoročnom kunskom kreditu broj ugovora: 3290870611, broj kreditne partije: 5100643392, koji je sklopljen 01.07.2022. godine (dalje u tekstu: Ugovor o kreditu broj: 3290870611, broj kreditne partije: 5100643392), temeljem kojeg postoji tražbina po osnovi glavnice i kamate </t>
  </si>
  <si>
    <t>DA
285.000,00 HRK/
37.826,00 EUR</t>
  </si>
  <si>
    <t>Ugovor o stambenom kreditu, broj ugovora: 3264168706, partija broj: 7109202482 (obveza po jamstvu za korisnika kredita Luka Bernobić) koji je sklopljen 22.11.2018. i koji je solemniziran (potvrđen) od strane javnog bilježnika Marija Hrvatin iz Poreča dana 05.12.2018. pod brojem OV-7373/2018 (dalje u tekstu: Ugovor o kreditu broj: 3264168706, broj kreditne partije: 7109202482) temeljem kojeg Ugovora o kreditu broj: 3264168706, broj kreditne partije: 7109202482) temeljem kojeg Ugovora o kreditu broj: 3264168706, broj kreditne partije: 7109202482 postoji tražbina prema dužniku kao jamcu po osnovi glavnice i kamate</t>
  </si>
  <si>
    <t>DA
75.000,00 EUR</t>
  </si>
  <si>
    <t>DA
100.000,00 EUR</t>
  </si>
  <si>
    <t>Razlučno pravo</t>
  </si>
  <si>
    <t>7. suvlasnički dio nekretnine u zkul br. 5675 k.o. Poreč-136/424 etažno vlasništvo (E-5) neodvojivo povezano s pravom vlasništva na posebni dio ˝E˝-stan 112,44 m2, koji se proteže na sporedne dijelove: parkirna mjesta oznake ˝P7˝ i ˝P8˝, spremište u prizemlju zgrade oznake ˝S3˝ i nenatrikvene terase u potkrovlju zgrade oznake ˝E10˝ i ˝E11˝</t>
  </si>
  <si>
    <t>01.09.2025.</t>
  </si>
  <si>
    <t>Ugovor o zajmu od 21. srpnja 2025.;
IOS iz poslovnih knjiga vjerovnika sa stanjem na dan 10.08.2025.</t>
  </si>
  <si>
    <t>DA
26.182,77 EUR</t>
  </si>
  <si>
    <t>Ugovor o kreditu br. partije 9100037762 od 05.05.2021. g. solemniziran kod Javnog bilježnika Anke Poropat iz Višnjana dana 06.05.2021. g. pod posl.br.OV-1700/2021.</t>
  </si>
  <si>
    <t>DA
7.252,21 EUR</t>
  </si>
  <si>
    <t>Ugovor o kreditu broj: 321-51032995 od dana 02.06.2023.g. ovjeren od strane javnog bilježnika Denisa Krajcara pod brojem ovjere OV-2715/2023 (prilog 1)</t>
  </si>
  <si>
    <t>DA
170.000,00 EUR</t>
  </si>
  <si>
    <t>02.09.2025.</t>
  </si>
  <si>
    <t>03.09.2025.</t>
  </si>
  <si>
    <t>Ugovor o prodaji robe 89/2021</t>
  </si>
  <si>
    <t>DA
700.000,00 EUR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</si>
  <si>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naveo neispravnu adresu vjerovnika (Oreškovićeva 6H, 10010 Zagreb).
</t>
    </r>
    <r>
      <rPr>
        <b/>
        <sz val="8"/>
        <rFont val="Arial"/>
        <family val="2"/>
        <charset val="238"/>
      </rPr>
      <t/>
    </r>
  </si>
  <si>
    <t>Ugovor o pretplatničkom odnosu, šifra</t>
  </si>
  <si>
    <t>IN TIME d.o.o.</t>
  </si>
  <si>
    <t>18458216879</t>
  </si>
  <si>
    <t>VELIKA CESTA 78, ZAGREB</t>
  </si>
  <si>
    <t>04.09.2025.</t>
  </si>
  <si>
    <t>08.09.2025.</t>
  </si>
  <si>
    <t>DA
26.544,56 EUR / 200.000,00 kn</t>
  </si>
  <si>
    <t>Konto kartica, računi</t>
  </si>
  <si>
    <t>Ugovor o pozajmici, konto kartice, računi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</si>
  <si>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naznačio pogrešan zbroj dospjele tražbine  (zbroj glavnice i kamata iznosi 3.519,27 EUR).</t>
    </r>
  </si>
  <si>
    <r>
      <rPr>
        <b/>
        <sz val="8"/>
        <rFont val="Arial"/>
        <family val="2"/>
        <charset val="238"/>
      </rPr>
      <t>Punomoćenik vjerovnika</t>
    </r>
    <r>
      <rPr>
        <sz val="8"/>
        <rFont val="Arial"/>
        <family val="2"/>
        <charset val="238"/>
      </rPr>
      <t xml:space="preserve"> dostavio poštom dvije identične prijave tražbine. Uz posljednju prijavu dostavljena je punomoć.</t>
    </r>
  </si>
  <si>
    <t xml:space="preserve">Rješenje o ovrsi na temelju vjerodostojne isprave posl.br. Ovrv-1444/2024 od 08.04.2024., izdano od javnog bilježnika Snježane Nazarević iz Buja.
Parnični postupak pred trgovačkim sudom u Pazinu pod brojem Povrv-97/2024.
</t>
  </si>
  <si>
    <t>Nepredano pouzeće, šteta na robi za vrijeme prijevoza, ovršni troškovi; zakonske zatezne kamate; parnični trošak; dio potraživanja je u vezi sudskog postupka koji se vodi pred Trgovačkim sudom u Pazinu pod poslovnim brojem Povrv-57/2025; Izvod otvorenog potraživanja na dan 29.08.2025. god.; prijedloga za ovrhu, Jedinstveni identifikator prijedloga: 466002-2024; uvid u predmet pred Trg. sudom u Pazinu pod posl. br. Povrv-57/2025; izvod otvorenih stavaka od dana 28.10.2024.g.; uvid u podnesak predstečajnog vjerovnika od dana 20.08.2025.g. zajedno s prilozima od broja 3 do 168, a koji prileži sudskom postupku koji se vodi kod Trg. suda u Pazinu pod posl. br. Povrv-57/2025; Računi br.: 38639557/1161460 1 od 12.07.2024.g.; 38643338/1161460 1 od 28.08.2024.g.; 38644555/1161460 1 od 12.09.2024.g.; 38645764/1161460 1 od 24.09.2024.g.; 38646056/1161460 1 od 27.09.2024.g.; Izjava o prijeboju sukladno odredbama Zakona o obveznim odnosima i posljedni poziv na uplatu ostatka iznosa nepredanog pouzeća od dana 11.10.2024.g.; e-mail od dana 11.10.2024.g.; dostavnica broj 7683893494; bordero-utovarna lista br. pozicije 7683894054; bordero-utovarna lista br. pozicije 7683894054; dostavnica br. 7767711299; bordero-utovarna lista br. pozicije 7767627875; dostavnica br.3406228375; Računalni ispis predmetnog naloga; bordeo-utovarna lista broj pozicije 7690521443; dostavnica broj 7707785478; bordero-utovarna lista br. pozicije 7707606336; bordero-utovarna lista br. pozicije 7707606336; bordero-utovarna lista br. pozicije 7710453957; bordero-utovarna lista br. pozicije 7704697668; račun br. 38654479/1161460 1 od dana 18.12.2024.g.; račun javnog bilj. za predujam pod brojem 3751/1/1; Račun j. bilj. za ostatak naknade pod brojem 3999/1/1;obračun zak. zateznih kta na potraživanje iz točke a), b), c) prijave, odnosno na glavnicu; obračun zak. zateznih kta na ovršne troškove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</si>
  <si>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naveo nepotpun OIB (1403633387)  </t>
    </r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</si>
  <si>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naveo pogrešan OIB (29524210204)   </t>
    </r>
  </si>
  <si>
    <t>Ugovor o otvaranju i vođenju transakcijskog računa te obavljanju platnih usluga od dana 01.06.2023.g. (prilog 4)</t>
  </si>
  <si>
    <t>Ugovor o kreditu br. partije 9100033621 od 25.11.2016. g. solemniziran kod Javnog bilježnika Tanje Ferenc iz Poreča dana 30.11.2016. g. pod posl.br. OV-6609/16.
Sporazum o osiguranju tražbine zasnivanjem hipoteke od 16.01.2017. g. solemniziran kod javnog bilježnika Marije Blečić iz Pazina dana 30.01.2017.g. pod pos.br. OV-469/17</t>
  </si>
  <si>
    <t>DA
137.081,13 EUR</t>
  </si>
  <si>
    <t>Ugovor o okvirnom kreditu po žiro-računu br. partije 5010007759 od 17.05.2022.g., Aneks br. 1. (prvi) Ugovora o okvirnom kreditu po žiro-računu br. partije 5010007759 od 17.05.2023. g.
Aneks br. 2. Ugovora o okvirnom kreditu po žiro-računu br. partije 5010007759 od 17.05.2024. g.;
Bjanko zadužnica na iznos 100.000 kn od 16.05.2022. g.potvrđena kod javnog bilježnika Đordana Pahovića iz Poreča pod posl. br. OV-2798/2022;
Bjanko zadužnica na iznos 100.000 kn od 17.05.2022. godine potvrđena kod javnog bilježnika Đordana Pahovića iz Poreča pod posl.br.OV-2843/2022</t>
  </si>
  <si>
    <t>Ugovor o kreditu br. partije 9100033621 od 25.11.2016. g. solemniziran kod Javnog bilježnika Tanje Ferenc iz Poreča dana 30.11.2016. g. pod posl.br.OV-6609/16.
Sporazum o osiguranju tražbine zasnivanjem hipoteke od 16.01.2017. g. solemniziran kod javnog bilježnika Marije Blečić iz Pazina dana 30.01.2017.g. pod posl.br. OV-469/17. 
Ugovor o kreditu br. partije 9100037762 od 05.05.2021. g. solemniziran kod Javnog bilježnika Anke Poropat iz Višnjana dana 06.05.2021. g. pod posl.br.OV-1700/2021.</t>
  </si>
  <si>
    <t>Nekretnine upisane u zemljišne knjige Općinskog suda u Pazinu, Zemljišnoknjižni odjel Pazin u z.k.ul. 4721 za k.o. Pazin pod k.č.br. 1675/1 kuća, štala i dvorište površine 4937 m2, k.č.br. 1675/7 pašnjak površine 1825 m2, k.č.br. 1675/8 pašnjak površine 2430 m2;
Nekretnine upisane u zemljišne knjige Općinskog suda u Pazinu, Zemljišnoknjižni odjel Poreč u z.k.ul. 2514 za k.o. Višnjan pod k.č.br. 2229/33 oranica površine 5017 m2</t>
  </si>
  <si>
    <t>Ugovor o stambenom kreditu, broj ugovora: 3264586553, partija broj: 7109249326 (obveza po jamstvu za korisnika kredita Luka Bernobić) koji je sklopljen 22.11.2018. i koji je solemniziran (potvrđen) od strane javnog bilježnika Marija Hrvatin iz Poreča dana 05.12.2018. pod brojem OV-7376/2018 i I.Dodatak Ugovoru o stambenom kreditu, broj ugovora: 3264586553, partija broj: 7109249326 koji je sklopljen 16.09.2020. i na kojem je izvršena ovjera potpisa od strane javnog bilježnika Ana Poropat iz Višnjana dana 116.11.2020. pod brojem OV-3485/2020 i (dalje u tekstu zajedno:  Ugovor o kreditu broj: 3264586553, broj kreditne partije: 77109249326) temeljem kojeg Ugovora o kreditu broj: 3264586553, broj kreditne partije: 77109249326 postoji tražbina prema dužniku kao jamcu po osnovi glavnice i kamate</t>
  </si>
  <si>
    <t xml:space="preserve">Ugovor o otvaranju i vođenju transakcijskog računa i obavljanja platnih usluga broj: 2005041862, koji je sklopljen 05.10.2018. godine i Ugovor o univerzalnom paket-računu 1 za sve koji je sklopljen 06.06.2019. </t>
  </si>
  <si>
    <t>NE
210,19 EUR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</si>
  <si>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zaokružio da ne raspolaže ovršnom ispravom dok je za istu naznačio iznos</t>
    </r>
  </si>
  <si>
    <t>Ugovor o stambenom kreditu, broj ugovora: 3264168706, partija broj: 7109202482 koji je sklopljen 22.11.2018. i koji je solemniziran (potvrđen) od strane javnog bilježnika Marija Hrvatin iz Poreča dana 05.12.2018. pod brojem OV-7373/2018 temeljem kojeg je za korist razlučnog vjerovnika Zagrebačku banku d.d. izvršena pod brojem Z-37728/2018 uknjižba založnog prava u zemljišnim knjigama na sljedećem suvlasničkom dijelu nekretnine upisane u zemljišne knjige kod Općinskog suda u Pazinu, Zemljišnoknjižni odjel Poreč-Parenzo, u k.o. 323748, Poreč, u zk. ul. br. 5675, koje čini čest. kat. br. 2044/2 VELI MAJ površine 750 m2 (od čega DVORIŠTE površine 557 m2 i STAMBENA ZGRADA, Poreč-Parenzo, Brig 10 površine 193 m2) UKUPNO površine 750 m2
7. suvlasnički dio nekretnine u zkul br. 5675 k.o. Poreč-136/424 etažno vlasništvo (E-5) neodvojivo povezano s pravom vlasništva na posebni dio ˝E˝-stan 112,44 m2, koji se proteže na sporedne dijelove: parkirna mjesta oznake ˝P7˝ i ˝P8˝, spremište u prizemlju zgrade oznake ˝S3˝ i nenatrikvene terase u potkrovlju zgrade oznake ˝E10˝ i ˝E11˝</t>
  </si>
  <si>
    <t>Ugovor o stambenom kreditu, broj ugovora: 3264586553, partija broj: 7109249326 koji je sklopljen 22.11.2018. i koji je solemniziran (potvrđen) od strane javnog bilježnika Marija Hrvatin iz Poreča dana 05.11.2018. pod brojem OV-7376/2018 temeljem kojeg je za korist razlučnog vjerovnika Zagrebačku banku d.d. izvršena pod brojem Z-37721/2018 uknjižba založnog prava u zemljišnim knjigama na sljedećem suvlasničkom dijelu nekretnine upisane u zemljišne knjige kod Općinskog suda u Pazinu, Zemljišnoknjižni odjel Poreč-Parenzo, u k.o. 323748, Poreč, u zk. ul. br. 5675, koje čini čest. kat. br. 2044/2 VELI MAJ površine 750 m2 (od čega DVORIŠTE površine 557 m2 i STAMBENA ZGRADA, Poreč-Parenzo, Brig 10 površine 193 m2) UKUPNO površine 750 m2
7. suvlasnički dio nekretnine u zkul br. 5675 k.o. Poreč-136/424 etažno vlasništvo (E-5) neodvojivo povezano s pravom vlasništva na posebni dio ˝E˝-stan 112,44 m2, koji se proteže na sporedne dijelove: parkirna mjesta oznake ˝P7˝ i ˝P8˝, spremište u prizemlju zgrade oznake ˝S3˝ i nenatrikvene terase u potkrovlju zgrade oznake ˝E10˝ i ˝E11˝</t>
  </si>
  <si>
    <t>28.08.2025.</t>
  </si>
  <si>
    <t xml:space="preserve">VJERODOSTOJNA ISPRAVA-IZVOD IZ POSLOVNIH KNJIGA BR. NALOGA: 82001584 OD 20.08.2025. (za ugovorni račun broj:2202541910);
VJERODOSTOJNA ISPRAVA-IZVOD IZ POSLOVNIH KNJIGA BR. NALOGA: 82001585 OD 20.08.2025. (za ugovorni račun broj:2203122429);
VJERODOSTOJNA ISPRAVA-IZVOD IZ POSLOVNIH KNJIGA BR. NALOGA: 82001586 OD 20.08.2025. (za ugovorni račun broj:2203122448);
VJERODOSTOJNA ISPRAVA-IZVOD IZ POSLOVNIH KNJIGA BR. NALOGA: 82001587 OD 20.08.2025. (za ugovorni račun broj:2300052896)
</t>
  </si>
  <si>
    <t>09.09.2025.</t>
  </si>
  <si>
    <t>Ugovor o pozajmici, konto kartice</t>
  </si>
  <si>
    <t>Zastupanje odvjetnice u sudskom postupku temeljem punomoći u predmetu pred Trgovačkim sudom u Pazinu i Prekršajnim sudom u Zagrebu</t>
  </si>
  <si>
    <t xml:space="preserve">General Logistics Systems Croatia d.o.o. </t>
  </si>
  <si>
    <t>88360795357</t>
  </si>
  <si>
    <t xml:space="preserve">Stupničke Šipkovine 22, 10255 Donji Stupnik </t>
  </si>
  <si>
    <t>Poduzetnički ugovor za isporuku i prikup paketa od 27.12.2022.godine (D52), Poduzetnički ugovor za upravljanje depoa od 27.12.2022. godine (D52), Poduzetnički ugovor za upravljanje glavnom voznom linijom od 27.12.2022.godine (D52) - u odnosu na naplaćene račune i neisplaćena pouzeća; ponude KRONE u odnosu na nastalu štetu (uništeni izmjenjivi sanduci)</t>
  </si>
  <si>
    <t>118-08-4012-25-37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</si>
</sst>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8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6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65" fontId="6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right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5" fontId="6" fillId="0" borderId="5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7"/>
  <sheetViews>
    <sheetView tabSelected="1" zoomScale="90" zoomScaleNormal="90" workbookViewId="0">
      <selection activeCell="D7" sqref="D7:T7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2.140625" style="1" customWidth="1"/>
    <col min="12" max="13" width="15.28515625" style="1" customWidth="1"/>
    <col min="14" max="14" width="14.7109375" style="1" customWidth="1"/>
    <col min="15" max="15" width="11" style="1" customWidth="1"/>
    <col min="16" max="16" width="13.5703125" style="1" customWidth="1"/>
    <col min="17" max="17" width="11.28515625" style="1" customWidth="1"/>
    <col min="18" max="18" width="51.140625" style="1" customWidth="1"/>
    <col min="19" max="19" width="61.140625" style="1" customWidth="1"/>
    <col min="20" max="20" width="11.7109375" style="1" customWidth="1"/>
  </cols>
  <sheetData>
    <row r="1" spans="1:20" s="4" customFormat="1" ht="12" x14ac:dyDescent="0.2">
      <c r="A1" s="73" t="s">
        <v>0</v>
      </c>
      <c r="B1" s="73"/>
      <c r="C1" s="73"/>
      <c r="D1" s="74" t="s">
        <v>1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</row>
    <row r="2" spans="1:20" s="4" customFormat="1" ht="11.25" x14ac:dyDescent="0.2">
      <c r="A2" s="73" t="s">
        <v>2</v>
      </c>
      <c r="B2" s="73"/>
      <c r="C2" s="73"/>
      <c r="D2" s="75" t="s">
        <v>38</v>
      </c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s="4" customFormat="1" ht="11.25" x14ac:dyDescent="0.2">
      <c r="A3" s="73" t="s">
        <v>21</v>
      </c>
      <c r="B3" s="73" t="s">
        <v>3</v>
      </c>
      <c r="C3" s="73"/>
      <c r="D3" s="76" t="s">
        <v>32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0" s="4" customFormat="1" ht="11.25" x14ac:dyDescent="0.2">
      <c r="A4" s="73" t="s">
        <v>22</v>
      </c>
      <c r="B4" s="73"/>
      <c r="C4" s="73"/>
      <c r="D4" s="76" t="s">
        <v>419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</row>
    <row r="5" spans="1:20" s="4" customFormat="1" ht="11.25" x14ac:dyDescent="0.2">
      <c r="A5" s="73" t="s">
        <v>4</v>
      </c>
      <c r="B5" s="73"/>
      <c r="C5" s="73"/>
      <c r="D5" s="76" t="s">
        <v>33</v>
      </c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</row>
    <row r="6" spans="1:20" s="4" customFormat="1" ht="11.25" x14ac:dyDescent="0.2">
      <c r="A6" s="73" t="s">
        <v>5</v>
      </c>
      <c r="B6" s="73"/>
      <c r="C6" s="73"/>
      <c r="D6" s="76" t="s">
        <v>34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spans="1:20" s="4" customFormat="1" ht="11.25" x14ac:dyDescent="0.2">
      <c r="A7" s="73" t="s">
        <v>6</v>
      </c>
      <c r="B7" s="73" t="s">
        <v>3</v>
      </c>
      <c r="C7" s="73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spans="1:20" s="4" customFormat="1" ht="11.25" x14ac:dyDescent="0.2">
      <c r="A8" s="73" t="s">
        <v>7</v>
      </c>
      <c r="B8" s="73"/>
      <c r="C8" s="73"/>
      <c r="D8" s="76" t="s">
        <v>35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spans="1:20" s="4" customFormat="1" ht="11.25" x14ac:dyDescent="0.2">
      <c r="A9" s="73" t="s">
        <v>8</v>
      </c>
      <c r="B9" s="73"/>
      <c r="C9" s="73"/>
      <c r="D9" s="77" t="s">
        <v>36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0" s="4" customFormat="1" ht="11.25" x14ac:dyDescent="0.2">
      <c r="A10" s="73" t="s">
        <v>9</v>
      </c>
      <c r="B10" s="73"/>
      <c r="C10" s="73"/>
      <c r="D10" s="76" t="s">
        <v>37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3" customFormat="1" ht="22.5" x14ac:dyDescent="0.2">
      <c r="A13" s="13">
        <v>1</v>
      </c>
      <c r="B13" s="14" t="s">
        <v>40</v>
      </c>
      <c r="C13" s="15" t="s">
        <v>39</v>
      </c>
      <c r="D13" s="14" t="s">
        <v>41</v>
      </c>
      <c r="E13" s="16" t="s">
        <v>142</v>
      </c>
      <c r="F13" s="13" t="s">
        <v>42</v>
      </c>
      <c r="G13" s="17"/>
      <c r="H13" s="18">
        <v>5332.76</v>
      </c>
      <c r="I13" s="19" t="s">
        <v>42</v>
      </c>
      <c r="J13" s="19" t="s">
        <v>378</v>
      </c>
      <c r="K13" s="20"/>
      <c r="L13" s="21">
        <f t="shared" ref="L13:L18" si="0">N13+P13</f>
        <v>7047.91</v>
      </c>
      <c r="M13" s="20"/>
      <c r="N13" s="21">
        <f>5332.76+1715.15</f>
        <v>7047.91</v>
      </c>
      <c r="O13" s="20"/>
      <c r="P13" s="21"/>
      <c r="Q13" s="13"/>
      <c r="R13" s="14"/>
      <c r="S13" s="19"/>
      <c r="T13" s="16"/>
    </row>
    <row r="14" spans="1:20" s="3" customFormat="1" ht="56.25" x14ac:dyDescent="0.2">
      <c r="A14" s="13">
        <v>2</v>
      </c>
      <c r="B14" s="14" t="s">
        <v>44</v>
      </c>
      <c r="C14" s="15" t="s">
        <v>43</v>
      </c>
      <c r="D14" s="14" t="s">
        <v>45</v>
      </c>
      <c r="E14" s="16" t="s">
        <v>142</v>
      </c>
      <c r="F14" s="13" t="s">
        <v>42</v>
      </c>
      <c r="G14" s="17"/>
      <c r="H14" s="22">
        <v>3103.22</v>
      </c>
      <c r="I14" s="19" t="s">
        <v>42</v>
      </c>
      <c r="J14" s="19" t="s">
        <v>379</v>
      </c>
      <c r="K14" s="20"/>
      <c r="L14" s="21">
        <f t="shared" si="0"/>
        <v>3088.06</v>
      </c>
      <c r="M14" s="20"/>
      <c r="N14" s="21">
        <v>3088.06</v>
      </c>
      <c r="O14" s="20"/>
      <c r="P14" s="21"/>
      <c r="Q14" s="13"/>
      <c r="R14" s="14" t="s">
        <v>383</v>
      </c>
      <c r="S14" s="19"/>
      <c r="T14" s="16" t="s">
        <v>397</v>
      </c>
    </row>
    <row r="15" spans="1:20" s="3" customFormat="1" ht="56.25" customHeight="1" x14ac:dyDescent="0.2">
      <c r="A15" s="67">
        <v>3</v>
      </c>
      <c r="B15" s="61" t="s">
        <v>321</v>
      </c>
      <c r="C15" s="70" t="s">
        <v>320</v>
      </c>
      <c r="D15" s="52" t="s">
        <v>322</v>
      </c>
      <c r="E15" s="52" t="s">
        <v>142</v>
      </c>
      <c r="F15" s="67" t="s">
        <v>42</v>
      </c>
      <c r="G15" s="58"/>
      <c r="H15" s="55">
        <v>54411.51</v>
      </c>
      <c r="I15" s="64" t="s">
        <v>42</v>
      </c>
      <c r="J15" s="64" t="s">
        <v>371</v>
      </c>
      <c r="K15" s="49"/>
      <c r="L15" s="46">
        <v>60285.95</v>
      </c>
      <c r="M15" s="20"/>
      <c r="N15" s="21">
        <f>9709.27+567.24+159.32</f>
        <v>10435.83</v>
      </c>
      <c r="O15" s="20"/>
      <c r="P15" s="21">
        <v>49791.97</v>
      </c>
      <c r="Q15" s="13" t="s">
        <v>377</v>
      </c>
      <c r="R15" s="14" t="s">
        <v>376</v>
      </c>
      <c r="S15" s="19"/>
      <c r="T15" s="52" t="s">
        <v>396</v>
      </c>
    </row>
    <row r="16" spans="1:20" s="3" customFormat="1" ht="22.5" x14ac:dyDescent="0.2">
      <c r="A16" s="69"/>
      <c r="B16" s="63"/>
      <c r="C16" s="72"/>
      <c r="D16" s="54"/>
      <c r="E16" s="54"/>
      <c r="F16" s="69"/>
      <c r="G16" s="60"/>
      <c r="H16" s="57"/>
      <c r="I16" s="66"/>
      <c r="J16" s="66"/>
      <c r="K16" s="51"/>
      <c r="L16" s="48"/>
      <c r="M16" s="20"/>
      <c r="N16" s="21">
        <v>58.15</v>
      </c>
      <c r="O16" s="20"/>
      <c r="P16" s="21"/>
      <c r="Q16" s="13"/>
      <c r="R16" s="14" t="s">
        <v>398</v>
      </c>
      <c r="S16" s="19"/>
      <c r="T16" s="54"/>
    </row>
    <row r="17" spans="1:20" s="3" customFormat="1" ht="22.5" x14ac:dyDescent="0.2">
      <c r="A17" s="13">
        <v>4</v>
      </c>
      <c r="B17" s="25" t="s">
        <v>46</v>
      </c>
      <c r="C17" s="15" t="s">
        <v>342</v>
      </c>
      <c r="D17" s="25" t="s">
        <v>47</v>
      </c>
      <c r="E17" s="16" t="s">
        <v>142</v>
      </c>
      <c r="F17" s="13" t="s">
        <v>42</v>
      </c>
      <c r="G17" s="17"/>
      <c r="H17" s="22">
        <v>1962.91</v>
      </c>
      <c r="I17" s="19" t="s">
        <v>42</v>
      </c>
      <c r="J17" s="19" t="s">
        <v>339</v>
      </c>
      <c r="K17" s="20"/>
      <c r="L17" s="21">
        <f t="shared" si="0"/>
        <v>1962.91</v>
      </c>
      <c r="M17" s="20"/>
      <c r="N17" s="21">
        <v>1962.91</v>
      </c>
      <c r="O17" s="20"/>
      <c r="P17" s="21"/>
      <c r="Q17" s="13" t="s">
        <v>343</v>
      </c>
      <c r="R17" s="14"/>
      <c r="S17" s="19"/>
      <c r="T17" s="16"/>
    </row>
    <row r="18" spans="1:20" ht="78.75" x14ac:dyDescent="0.2">
      <c r="A18" s="13">
        <v>5</v>
      </c>
      <c r="B18" s="14" t="s">
        <v>49</v>
      </c>
      <c r="C18" s="15" t="s">
        <v>48</v>
      </c>
      <c r="D18" s="14" t="s">
        <v>50</v>
      </c>
      <c r="E18" s="16" t="s">
        <v>142</v>
      </c>
      <c r="F18" s="13" t="s">
        <v>42</v>
      </c>
      <c r="G18" s="17"/>
      <c r="H18" s="22">
        <v>5180.66</v>
      </c>
      <c r="I18" s="19" t="s">
        <v>42</v>
      </c>
      <c r="J18" s="19" t="s">
        <v>349</v>
      </c>
      <c r="K18" s="20"/>
      <c r="L18" s="21">
        <f t="shared" si="0"/>
        <v>4563.6099999999997</v>
      </c>
      <c r="M18" s="20"/>
      <c r="N18" s="21">
        <v>4563.6099999999997</v>
      </c>
      <c r="O18" s="20"/>
      <c r="P18" s="21"/>
      <c r="Q18" s="13"/>
      <c r="R18" s="14" t="s">
        <v>350</v>
      </c>
      <c r="S18" s="19"/>
      <c r="T18" s="16" t="s">
        <v>51</v>
      </c>
    </row>
    <row r="19" spans="1:20" ht="22.5" x14ac:dyDescent="0.2">
      <c r="A19" s="13">
        <v>6</v>
      </c>
      <c r="B19" s="25" t="s">
        <v>53</v>
      </c>
      <c r="C19" s="15" t="s">
        <v>52</v>
      </c>
      <c r="D19" s="25" t="s">
        <v>54</v>
      </c>
      <c r="E19" s="16"/>
      <c r="F19" s="13" t="s">
        <v>42</v>
      </c>
      <c r="G19" s="17"/>
      <c r="H19" s="22">
        <v>182.5</v>
      </c>
      <c r="I19" s="19"/>
      <c r="J19" s="19"/>
      <c r="K19" s="20"/>
      <c r="L19" s="21"/>
      <c r="M19" s="20"/>
      <c r="N19" s="21"/>
      <c r="O19" s="20"/>
      <c r="P19" s="21"/>
      <c r="Q19" s="13"/>
      <c r="R19" s="25"/>
      <c r="S19" s="19"/>
      <c r="T19" s="16"/>
    </row>
    <row r="20" spans="1:20" ht="59.25" customHeight="1" x14ac:dyDescent="0.2">
      <c r="A20" s="13">
        <v>7</v>
      </c>
      <c r="B20" s="14" t="s">
        <v>56</v>
      </c>
      <c r="C20" s="15" t="s">
        <v>55</v>
      </c>
      <c r="D20" s="14" t="s">
        <v>57</v>
      </c>
      <c r="E20" s="16" t="s">
        <v>142</v>
      </c>
      <c r="F20" s="13" t="s">
        <v>42</v>
      </c>
      <c r="G20" s="17"/>
      <c r="H20" s="22">
        <v>1071.23</v>
      </c>
      <c r="I20" s="19" t="s">
        <v>42</v>
      </c>
      <c r="J20" s="19" t="s">
        <v>141</v>
      </c>
      <c r="K20" s="20"/>
      <c r="L20" s="21">
        <f>N20+P20</f>
        <v>3288.76</v>
      </c>
      <c r="M20" s="20"/>
      <c r="N20" s="21">
        <v>1644.38</v>
      </c>
      <c r="O20" s="20"/>
      <c r="P20" s="21">
        <v>1644.38</v>
      </c>
      <c r="Q20" s="13" t="s">
        <v>144</v>
      </c>
      <c r="R20" s="14" t="s">
        <v>143</v>
      </c>
      <c r="S20" s="19"/>
      <c r="T20" s="16" t="s">
        <v>145</v>
      </c>
    </row>
    <row r="21" spans="1:20" ht="22.5" x14ac:dyDescent="0.2">
      <c r="A21" s="13">
        <v>8</v>
      </c>
      <c r="B21" s="25" t="s">
        <v>59</v>
      </c>
      <c r="C21" s="15" t="s">
        <v>58</v>
      </c>
      <c r="D21" s="25" t="s">
        <v>60</v>
      </c>
      <c r="E21" s="16"/>
      <c r="F21" s="13" t="s">
        <v>42</v>
      </c>
      <c r="G21" s="17"/>
      <c r="H21" s="22">
        <v>690.04</v>
      </c>
      <c r="I21" s="19"/>
      <c r="J21" s="19"/>
      <c r="K21" s="20"/>
      <c r="L21" s="21"/>
      <c r="M21" s="20"/>
      <c r="N21" s="21"/>
      <c r="O21" s="20"/>
      <c r="P21" s="21"/>
      <c r="Q21" s="19"/>
      <c r="R21" s="19"/>
      <c r="S21" s="19"/>
      <c r="T21" s="16"/>
    </row>
    <row r="22" spans="1:20" ht="22.5" x14ac:dyDescent="0.2">
      <c r="A22" s="13">
        <v>9</v>
      </c>
      <c r="B22" s="14" t="s">
        <v>62</v>
      </c>
      <c r="C22" s="15" t="s">
        <v>61</v>
      </c>
      <c r="D22" s="14" t="s">
        <v>63</v>
      </c>
      <c r="E22" s="16"/>
      <c r="F22" s="13" t="s">
        <v>42</v>
      </c>
      <c r="G22" s="17"/>
      <c r="H22" s="22">
        <v>180</v>
      </c>
      <c r="I22" s="19"/>
      <c r="J22" s="19"/>
      <c r="K22" s="20"/>
      <c r="L22" s="21"/>
      <c r="M22" s="20"/>
      <c r="N22" s="21"/>
      <c r="O22" s="20"/>
      <c r="P22" s="21"/>
      <c r="Q22" s="19"/>
      <c r="R22" s="25"/>
      <c r="S22" s="19"/>
      <c r="T22" s="16"/>
    </row>
    <row r="23" spans="1:20" ht="90" x14ac:dyDescent="0.2">
      <c r="A23" s="13">
        <v>10</v>
      </c>
      <c r="B23" s="14" t="s">
        <v>65</v>
      </c>
      <c r="C23" s="15" t="s">
        <v>64</v>
      </c>
      <c r="D23" s="14" t="s">
        <v>66</v>
      </c>
      <c r="E23" s="16" t="s">
        <v>142</v>
      </c>
      <c r="F23" s="13" t="s">
        <v>42</v>
      </c>
      <c r="G23" s="17"/>
      <c r="H23" s="22">
        <v>74724.31</v>
      </c>
      <c r="I23" s="19" t="s">
        <v>42</v>
      </c>
      <c r="J23" s="19" t="s">
        <v>335</v>
      </c>
      <c r="K23" s="20"/>
      <c r="L23" s="21">
        <f>N23+P23</f>
        <v>69400.56</v>
      </c>
      <c r="M23" s="20"/>
      <c r="N23" s="21">
        <f>64049.31+5351.25</f>
        <v>69400.56</v>
      </c>
      <c r="O23" s="20"/>
      <c r="P23" s="21"/>
      <c r="Q23" s="19"/>
      <c r="R23" s="27" t="s">
        <v>336</v>
      </c>
      <c r="S23" s="19"/>
      <c r="T23" s="16" t="s">
        <v>67</v>
      </c>
    </row>
    <row r="24" spans="1:20" ht="22.5" x14ac:dyDescent="0.2">
      <c r="A24" s="13">
        <v>11</v>
      </c>
      <c r="B24" s="14" t="s">
        <v>69</v>
      </c>
      <c r="C24" s="15" t="s">
        <v>68</v>
      </c>
      <c r="D24" s="14" t="s">
        <v>70</v>
      </c>
      <c r="E24" s="16"/>
      <c r="F24" s="13" t="s">
        <v>42</v>
      </c>
      <c r="G24" s="17"/>
      <c r="H24" s="22">
        <v>735</v>
      </c>
      <c r="I24" s="19"/>
      <c r="J24" s="19"/>
      <c r="K24" s="20"/>
      <c r="L24" s="21"/>
      <c r="M24" s="20"/>
      <c r="N24" s="21"/>
      <c r="O24" s="20"/>
      <c r="P24" s="21"/>
      <c r="Q24" s="19"/>
      <c r="R24" s="27"/>
      <c r="S24" s="19"/>
      <c r="T24" s="16"/>
    </row>
    <row r="25" spans="1:20" ht="90" customHeight="1" x14ac:dyDescent="0.2">
      <c r="A25" s="13">
        <v>12</v>
      </c>
      <c r="B25" s="25" t="s">
        <v>270</v>
      </c>
      <c r="C25" s="15" t="s">
        <v>269</v>
      </c>
      <c r="D25" s="25" t="s">
        <v>271</v>
      </c>
      <c r="E25" s="16"/>
      <c r="F25" s="13" t="s">
        <v>42</v>
      </c>
      <c r="G25" s="17"/>
      <c r="H25" s="22">
        <v>265</v>
      </c>
      <c r="I25" s="19"/>
      <c r="J25" s="19"/>
      <c r="K25" s="20"/>
      <c r="L25" s="21"/>
      <c r="M25" s="20"/>
      <c r="N25" s="21"/>
      <c r="O25" s="20"/>
      <c r="P25" s="21"/>
      <c r="Q25" s="19"/>
      <c r="R25" s="27"/>
      <c r="S25" s="19"/>
      <c r="T25" s="16" t="s">
        <v>272</v>
      </c>
    </row>
    <row r="26" spans="1:20" ht="119.25" customHeight="1" x14ac:dyDescent="0.2">
      <c r="A26" s="13">
        <v>13</v>
      </c>
      <c r="B26" s="25" t="s">
        <v>99</v>
      </c>
      <c r="C26" s="15" t="s">
        <v>98</v>
      </c>
      <c r="D26" s="25" t="s">
        <v>100</v>
      </c>
      <c r="E26" s="16"/>
      <c r="F26" s="13" t="s">
        <v>42</v>
      </c>
      <c r="G26" s="17"/>
      <c r="H26" s="22">
        <v>116</v>
      </c>
      <c r="I26" s="19"/>
      <c r="J26" s="19"/>
      <c r="K26" s="20"/>
      <c r="L26" s="21"/>
      <c r="M26" s="20"/>
      <c r="N26" s="21"/>
      <c r="O26" s="20"/>
      <c r="P26" s="21"/>
      <c r="Q26" s="19"/>
      <c r="R26" s="27"/>
      <c r="S26" s="19"/>
      <c r="T26" s="16" t="s">
        <v>101</v>
      </c>
    </row>
    <row r="27" spans="1:20" ht="22.5" x14ac:dyDescent="0.2">
      <c r="A27" s="13">
        <v>14</v>
      </c>
      <c r="B27" s="14" t="s">
        <v>72</v>
      </c>
      <c r="C27" s="15" t="s">
        <v>71</v>
      </c>
      <c r="D27" s="14" t="s">
        <v>73</v>
      </c>
      <c r="E27" s="16"/>
      <c r="F27" s="13" t="s">
        <v>42</v>
      </c>
      <c r="G27" s="17"/>
      <c r="H27" s="22">
        <v>72.400000000000006</v>
      </c>
      <c r="I27" s="19"/>
      <c r="J27" s="19"/>
      <c r="K27" s="20"/>
      <c r="L27" s="21"/>
      <c r="M27" s="20"/>
      <c r="N27" s="21"/>
      <c r="O27" s="20"/>
      <c r="P27" s="21"/>
      <c r="Q27" s="13"/>
      <c r="R27" s="14"/>
      <c r="S27" s="19"/>
      <c r="T27" s="16"/>
    </row>
    <row r="28" spans="1:20" ht="22.5" x14ac:dyDescent="0.2">
      <c r="A28" s="13">
        <v>15</v>
      </c>
      <c r="B28" s="14" t="s">
        <v>74</v>
      </c>
      <c r="C28" s="15" t="s">
        <v>75</v>
      </c>
      <c r="D28" s="14" t="s">
        <v>76</v>
      </c>
      <c r="E28" s="16"/>
      <c r="F28" s="13" t="s">
        <v>42</v>
      </c>
      <c r="G28" s="17"/>
      <c r="H28" s="22">
        <v>4480.6899999999996</v>
      </c>
      <c r="I28" s="19"/>
      <c r="J28" s="19"/>
      <c r="K28" s="20"/>
      <c r="L28" s="21"/>
      <c r="M28" s="20"/>
      <c r="N28" s="21"/>
      <c r="O28" s="20"/>
      <c r="P28" s="21"/>
      <c r="Q28" s="13"/>
      <c r="R28" s="27"/>
      <c r="S28" s="19"/>
      <c r="T28" s="16"/>
    </row>
    <row r="29" spans="1:20" ht="33.75" x14ac:dyDescent="0.2">
      <c r="A29" s="13">
        <v>16</v>
      </c>
      <c r="B29" s="25" t="s">
        <v>77</v>
      </c>
      <c r="C29" s="13">
        <v>62595301902</v>
      </c>
      <c r="D29" s="25" t="s">
        <v>78</v>
      </c>
      <c r="E29" s="25" t="s">
        <v>142</v>
      </c>
      <c r="F29" s="13" t="s">
        <v>42</v>
      </c>
      <c r="G29" s="17"/>
      <c r="H29" s="22">
        <v>1691.99</v>
      </c>
      <c r="I29" s="19" t="s">
        <v>42</v>
      </c>
      <c r="J29" s="19" t="s">
        <v>379</v>
      </c>
      <c r="K29" s="20"/>
      <c r="L29" s="21">
        <f>N29+P29</f>
        <v>1742.59</v>
      </c>
      <c r="M29" s="20"/>
      <c r="N29" s="21">
        <f>1691.99+50.6</f>
        <v>1742.59</v>
      </c>
      <c r="O29" s="20"/>
      <c r="P29" s="21"/>
      <c r="Q29" s="13"/>
      <c r="R29" s="25"/>
      <c r="S29" s="19"/>
      <c r="T29" s="16"/>
    </row>
    <row r="30" spans="1:20" ht="22.5" x14ac:dyDescent="0.2">
      <c r="A30" s="13">
        <v>17</v>
      </c>
      <c r="B30" s="25" t="s">
        <v>80</v>
      </c>
      <c r="C30" s="15" t="s">
        <v>79</v>
      </c>
      <c r="D30" s="25" t="s">
        <v>81</v>
      </c>
      <c r="E30" s="16"/>
      <c r="F30" s="13" t="s">
        <v>42</v>
      </c>
      <c r="G30" s="17"/>
      <c r="H30" s="22">
        <v>1973.9</v>
      </c>
      <c r="I30" s="19"/>
      <c r="J30" s="19"/>
      <c r="K30" s="20"/>
      <c r="L30" s="21"/>
      <c r="M30" s="20"/>
      <c r="N30" s="21"/>
      <c r="O30" s="20"/>
      <c r="P30" s="21"/>
      <c r="Q30" s="19"/>
      <c r="R30" s="19"/>
      <c r="S30" s="19"/>
      <c r="T30" s="16"/>
    </row>
    <row r="31" spans="1:20" ht="22.5" x14ac:dyDescent="0.2">
      <c r="A31" s="13">
        <v>18</v>
      </c>
      <c r="B31" s="25" t="s">
        <v>82</v>
      </c>
      <c r="C31" s="15" t="s">
        <v>83</v>
      </c>
      <c r="D31" s="25" t="s">
        <v>84</v>
      </c>
      <c r="E31" s="16"/>
      <c r="F31" s="13" t="s">
        <v>42</v>
      </c>
      <c r="G31" s="17"/>
      <c r="H31" s="22">
        <v>83</v>
      </c>
      <c r="I31" s="19"/>
      <c r="J31" s="19"/>
      <c r="K31" s="20"/>
      <c r="L31" s="21"/>
      <c r="M31" s="20"/>
      <c r="N31" s="21"/>
      <c r="O31" s="20"/>
      <c r="P31" s="21"/>
      <c r="Q31" s="19"/>
      <c r="R31" s="25"/>
      <c r="S31" s="19"/>
      <c r="T31" s="16"/>
    </row>
    <row r="32" spans="1:20" ht="33.75" x14ac:dyDescent="0.2">
      <c r="A32" s="13">
        <v>19</v>
      </c>
      <c r="B32" s="25" t="s">
        <v>86</v>
      </c>
      <c r="C32" s="15" t="s">
        <v>85</v>
      </c>
      <c r="D32" s="25" t="s">
        <v>87</v>
      </c>
      <c r="E32" s="16"/>
      <c r="F32" s="13" t="s">
        <v>42</v>
      </c>
      <c r="G32" s="17"/>
      <c r="H32" s="22">
        <v>1500</v>
      </c>
      <c r="I32" s="19"/>
      <c r="J32" s="19"/>
      <c r="K32" s="20"/>
      <c r="L32" s="21"/>
      <c r="M32" s="20"/>
      <c r="N32" s="21"/>
      <c r="O32" s="20"/>
      <c r="P32" s="21"/>
      <c r="Q32" s="19"/>
      <c r="R32" s="16"/>
      <c r="S32" s="19"/>
      <c r="T32" s="16"/>
    </row>
    <row r="33" spans="1:21" ht="33.75" x14ac:dyDescent="0.2">
      <c r="A33" s="13">
        <v>20</v>
      </c>
      <c r="B33" s="14" t="s">
        <v>92</v>
      </c>
      <c r="C33" s="15" t="s">
        <v>91</v>
      </c>
      <c r="D33" s="14" t="s">
        <v>89</v>
      </c>
      <c r="E33" s="16"/>
      <c r="F33" s="13" t="s">
        <v>42</v>
      </c>
      <c r="G33" s="17"/>
      <c r="H33" s="22">
        <v>4338.01</v>
      </c>
      <c r="I33" s="19"/>
      <c r="J33" s="19"/>
      <c r="K33" s="20"/>
      <c r="L33" s="21"/>
      <c r="M33" s="20"/>
      <c r="N33" s="21"/>
      <c r="O33" s="20"/>
      <c r="P33" s="21"/>
      <c r="Q33" s="13"/>
      <c r="R33" s="19"/>
      <c r="S33" s="19"/>
      <c r="T33" s="16"/>
    </row>
    <row r="34" spans="1:21" ht="33.75" x14ac:dyDescent="0.2">
      <c r="A34" s="13">
        <v>21</v>
      </c>
      <c r="B34" s="14" t="s">
        <v>92</v>
      </c>
      <c r="C34" s="15" t="s">
        <v>93</v>
      </c>
      <c r="D34" s="14" t="s">
        <v>89</v>
      </c>
      <c r="E34" s="16"/>
      <c r="F34" s="13" t="s">
        <v>42</v>
      </c>
      <c r="G34" s="17"/>
      <c r="H34" s="22">
        <v>631.09</v>
      </c>
      <c r="I34" s="19"/>
      <c r="J34" s="19"/>
      <c r="K34" s="20"/>
      <c r="L34" s="21"/>
      <c r="M34" s="20"/>
      <c r="N34" s="21"/>
      <c r="O34" s="20"/>
      <c r="P34" s="21"/>
      <c r="Q34" s="13"/>
      <c r="R34" s="25"/>
      <c r="S34" s="19"/>
      <c r="T34" s="16"/>
    </row>
    <row r="35" spans="1:21" ht="78.75" x14ac:dyDescent="0.2">
      <c r="A35" s="13">
        <v>22</v>
      </c>
      <c r="B35" s="25" t="s">
        <v>88</v>
      </c>
      <c r="C35" s="15" t="s">
        <v>319</v>
      </c>
      <c r="D35" s="25" t="s">
        <v>89</v>
      </c>
      <c r="E35" s="16"/>
      <c r="F35" s="13" t="s">
        <v>42</v>
      </c>
      <c r="G35" s="17"/>
      <c r="H35" s="22">
        <v>7239.23</v>
      </c>
      <c r="I35" s="19"/>
      <c r="J35" s="19"/>
      <c r="K35" s="20"/>
      <c r="L35" s="21"/>
      <c r="M35" s="20"/>
      <c r="N35" s="21"/>
      <c r="O35" s="20"/>
      <c r="P35" s="21"/>
      <c r="Q35" s="19"/>
      <c r="R35" s="25"/>
      <c r="S35" s="19"/>
      <c r="T35" s="16" t="s">
        <v>90</v>
      </c>
    </row>
    <row r="36" spans="1:21" ht="33.75" x14ac:dyDescent="0.2">
      <c r="A36" s="13">
        <v>23</v>
      </c>
      <c r="B36" s="25" t="s">
        <v>103</v>
      </c>
      <c r="C36" s="15" t="s">
        <v>102</v>
      </c>
      <c r="D36" s="25" t="s">
        <v>104</v>
      </c>
      <c r="E36" s="16"/>
      <c r="F36" s="13" t="s">
        <v>42</v>
      </c>
      <c r="G36" s="17"/>
      <c r="H36" s="22">
        <v>1505</v>
      </c>
      <c r="I36" s="19"/>
      <c r="J36" s="19"/>
      <c r="K36" s="20"/>
      <c r="L36" s="21"/>
      <c r="M36" s="20"/>
      <c r="N36" s="21"/>
      <c r="O36" s="20"/>
      <c r="P36" s="21"/>
      <c r="Q36" s="13"/>
      <c r="R36" s="25"/>
      <c r="S36" s="19"/>
      <c r="T36" s="16"/>
    </row>
    <row r="37" spans="1:21" ht="22.5" x14ac:dyDescent="0.2">
      <c r="A37" s="13">
        <v>24</v>
      </c>
      <c r="B37" s="14" t="s">
        <v>106</v>
      </c>
      <c r="C37" s="15" t="s">
        <v>105</v>
      </c>
      <c r="D37" s="14" t="s">
        <v>107</v>
      </c>
      <c r="E37" s="16"/>
      <c r="F37" s="13" t="s">
        <v>42</v>
      </c>
      <c r="G37" s="17"/>
      <c r="H37" s="22">
        <v>929.69</v>
      </c>
      <c r="I37" s="19"/>
      <c r="J37" s="19"/>
      <c r="K37" s="20"/>
      <c r="L37" s="21"/>
      <c r="M37" s="20"/>
      <c r="N37" s="21"/>
      <c r="O37" s="20"/>
      <c r="P37" s="21"/>
      <c r="Q37" s="19"/>
      <c r="R37" s="19"/>
      <c r="S37" s="19"/>
      <c r="T37" s="16"/>
    </row>
    <row r="38" spans="1:21" ht="33.75" x14ac:dyDescent="0.2">
      <c r="A38" s="13">
        <v>25</v>
      </c>
      <c r="B38" s="14" t="s">
        <v>109</v>
      </c>
      <c r="C38" s="15" t="s">
        <v>108</v>
      </c>
      <c r="D38" s="14" t="s">
        <v>110</v>
      </c>
      <c r="E38" s="16"/>
      <c r="F38" s="13" t="s">
        <v>42</v>
      </c>
      <c r="G38" s="17"/>
      <c r="H38" s="22">
        <v>3388.54</v>
      </c>
      <c r="I38" s="19"/>
      <c r="J38" s="19"/>
      <c r="K38" s="20"/>
      <c r="L38" s="21"/>
      <c r="M38" s="20"/>
      <c r="N38" s="21"/>
      <c r="O38" s="20"/>
      <c r="P38" s="21"/>
      <c r="Q38" s="13"/>
      <c r="R38" s="14"/>
      <c r="S38" s="19"/>
      <c r="T38" s="16"/>
    </row>
    <row r="39" spans="1:21" ht="12.75" customHeight="1" x14ac:dyDescent="0.2">
      <c r="A39" s="13">
        <v>26</v>
      </c>
      <c r="B39" s="14" t="s">
        <v>112</v>
      </c>
      <c r="C39" s="15" t="s">
        <v>111</v>
      </c>
      <c r="D39" s="14" t="s">
        <v>113</v>
      </c>
      <c r="E39" s="16"/>
      <c r="F39" s="13" t="s">
        <v>42</v>
      </c>
      <c r="G39" s="17"/>
      <c r="H39" s="22">
        <v>75.459999999999994</v>
      </c>
      <c r="I39" s="28"/>
      <c r="J39" s="28"/>
      <c r="K39" s="29"/>
      <c r="L39" s="30"/>
      <c r="M39" s="29"/>
      <c r="N39" s="30"/>
      <c r="O39" s="29"/>
      <c r="P39" s="30"/>
      <c r="Q39" s="31"/>
      <c r="R39" s="32"/>
      <c r="S39" s="28"/>
      <c r="T39" s="16"/>
    </row>
    <row r="40" spans="1:21" ht="409.5" x14ac:dyDescent="0.2">
      <c r="A40" s="13">
        <v>27</v>
      </c>
      <c r="B40" s="14" t="s">
        <v>333</v>
      </c>
      <c r="C40" s="15" t="s">
        <v>332</v>
      </c>
      <c r="D40" s="25" t="s">
        <v>334</v>
      </c>
      <c r="E40" s="16" t="s">
        <v>344</v>
      </c>
      <c r="F40" s="13" t="s">
        <v>42</v>
      </c>
      <c r="G40" s="17"/>
      <c r="H40" s="22">
        <v>258493.75</v>
      </c>
      <c r="I40" s="28" t="s">
        <v>42</v>
      </c>
      <c r="J40" s="31" t="s">
        <v>347</v>
      </c>
      <c r="K40" s="29"/>
      <c r="L40" s="30"/>
      <c r="M40" s="29"/>
      <c r="N40" s="30"/>
      <c r="O40" s="29"/>
      <c r="P40" s="30"/>
      <c r="Q40" s="28"/>
      <c r="R40" s="11" t="s">
        <v>345</v>
      </c>
      <c r="S40" s="16" t="s">
        <v>346</v>
      </c>
      <c r="T40" s="11" t="s">
        <v>348</v>
      </c>
      <c r="U40" s="11"/>
    </row>
    <row r="41" spans="1:21" ht="33.75" x14ac:dyDescent="0.2">
      <c r="A41" s="13">
        <v>28</v>
      </c>
      <c r="B41" s="25" t="s">
        <v>115</v>
      </c>
      <c r="C41" s="15" t="s">
        <v>114</v>
      </c>
      <c r="D41" s="25" t="s">
        <v>116</v>
      </c>
      <c r="E41" s="25"/>
      <c r="F41" s="19" t="s">
        <v>42</v>
      </c>
      <c r="G41" s="26"/>
      <c r="H41" s="22">
        <v>3130.51</v>
      </c>
      <c r="I41" s="28"/>
      <c r="J41" s="28"/>
      <c r="K41" s="29"/>
      <c r="L41" s="30"/>
      <c r="M41" s="29"/>
      <c r="N41" s="30"/>
      <c r="O41" s="29"/>
      <c r="P41" s="30"/>
      <c r="Q41" s="28"/>
      <c r="R41" s="33"/>
      <c r="S41" s="33"/>
      <c r="T41" s="25"/>
    </row>
    <row r="42" spans="1:21" ht="56.25" x14ac:dyDescent="0.2">
      <c r="A42" s="13">
        <v>29</v>
      </c>
      <c r="B42" s="14" t="s">
        <v>323</v>
      </c>
      <c r="C42" s="15">
        <v>23057039320</v>
      </c>
      <c r="D42" s="25" t="s">
        <v>324</v>
      </c>
      <c r="E42" s="16" t="s">
        <v>142</v>
      </c>
      <c r="F42" s="13" t="s">
        <v>42</v>
      </c>
      <c r="G42" s="17"/>
      <c r="H42" s="22">
        <v>161756.51</v>
      </c>
      <c r="I42" s="28" t="s">
        <v>42</v>
      </c>
      <c r="J42" s="28" t="s">
        <v>351</v>
      </c>
      <c r="K42" s="29"/>
      <c r="L42" s="30">
        <f>N42+P42</f>
        <v>174096.76</v>
      </c>
      <c r="M42" s="29"/>
      <c r="N42" s="30">
        <f>67357.15+1458.21+10080.27+265.45</f>
        <v>79161.08</v>
      </c>
      <c r="O42" s="29"/>
      <c r="P42" s="30">
        <v>94935.679999999993</v>
      </c>
      <c r="Q42" s="31" t="s">
        <v>352</v>
      </c>
      <c r="R42" s="33" t="s">
        <v>353</v>
      </c>
      <c r="S42" s="28"/>
      <c r="T42" s="19"/>
    </row>
    <row r="43" spans="1:21" ht="22.5" x14ac:dyDescent="0.2">
      <c r="A43" s="13">
        <v>30</v>
      </c>
      <c r="B43" s="14" t="s">
        <v>118</v>
      </c>
      <c r="C43" s="15" t="s">
        <v>117</v>
      </c>
      <c r="D43" s="25" t="s">
        <v>119</v>
      </c>
      <c r="E43" s="16"/>
      <c r="F43" s="13" t="s">
        <v>42</v>
      </c>
      <c r="G43" s="17"/>
      <c r="H43" s="22">
        <v>14862.56</v>
      </c>
      <c r="I43" s="28"/>
      <c r="J43" s="28"/>
      <c r="K43" s="29"/>
      <c r="L43" s="30"/>
      <c r="M43" s="29"/>
      <c r="N43" s="30"/>
      <c r="O43" s="29"/>
      <c r="P43" s="30"/>
      <c r="Q43" s="31"/>
      <c r="R43" s="34"/>
      <c r="S43" s="28"/>
      <c r="T43" s="16"/>
    </row>
    <row r="44" spans="1:21" ht="22.5" x14ac:dyDescent="0.2">
      <c r="A44" s="13">
        <v>31</v>
      </c>
      <c r="B44" s="14" t="s">
        <v>121</v>
      </c>
      <c r="C44" s="15" t="s">
        <v>120</v>
      </c>
      <c r="D44" s="14" t="s">
        <v>122</v>
      </c>
      <c r="E44" s="16"/>
      <c r="F44" s="13" t="s">
        <v>42</v>
      </c>
      <c r="G44" s="17"/>
      <c r="H44" s="22">
        <v>1893.6</v>
      </c>
      <c r="I44" s="28"/>
      <c r="J44" s="28"/>
      <c r="K44" s="29"/>
      <c r="L44" s="30"/>
      <c r="M44" s="29"/>
      <c r="N44" s="30"/>
      <c r="O44" s="29"/>
      <c r="P44" s="30"/>
      <c r="Q44" s="28"/>
      <c r="R44" s="11"/>
      <c r="S44" s="28"/>
      <c r="T44" s="16"/>
    </row>
    <row r="45" spans="1:21" ht="33.75" x14ac:dyDescent="0.2">
      <c r="A45" s="13">
        <v>32</v>
      </c>
      <c r="B45" s="34" t="s">
        <v>124</v>
      </c>
      <c r="C45" s="15" t="s">
        <v>123</v>
      </c>
      <c r="D45" s="34" t="s">
        <v>125</v>
      </c>
      <c r="E45" s="11"/>
      <c r="F45" s="13" t="s">
        <v>42</v>
      </c>
      <c r="G45" s="17"/>
      <c r="H45" s="22">
        <v>45.47</v>
      </c>
      <c r="I45" s="28"/>
      <c r="J45" s="35"/>
      <c r="K45" s="29"/>
      <c r="L45" s="30"/>
      <c r="M45" s="29"/>
      <c r="N45" s="30"/>
      <c r="O45" s="29"/>
      <c r="P45" s="30"/>
      <c r="Q45" s="28"/>
      <c r="R45" s="36"/>
      <c r="S45" s="28"/>
      <c r="T45" s="11"/>
    </row>
    <row r="46" spans="1:21" ht="22.5" x14ac:dyDescent="0.2">
      <c r="A46" s="13">
        <v>33</v>
      </c>
      <c r="B46" s="14" t="s">
        <v>127</v>
      </c>
      <c r="C46" s="15" t="s">
        <v>126</v>
      </c>
      <c r="D46" s="25" t="s">
        <v>128</v>
      </c>
      <c r="E46" s="16"/>
      <c r="F46" s="13" t="s">
        <v>42</v>
      </c>
      <c r="G46" s="17"/>
      <c r="H46" s="22">
        <v>1758.99</v>
      </c>
      <c r="I46" s="28"/>
      <c r="J46" s="28"/>
      <c r="K46" s="29"/>
      <c r="L46" s="30"/>
      <c r="M46" s="29"/>
      <c r="N46" s="30"/>
      <c r="O46" s="29"/>
      <c r="P46" s="30"/>
      <c r="Q46" s="31"/>
      <c r="R46" s="11"/>
      <c r="S46" s="28"/>
      <c r="T46" s="16"/>
    </row>
    <row r="47" spans="1:21" ht="15" customHeight="1" x14ac:dyDescent="0.2">
      <c r="A47" s="13">
        <v>34</v>
      </c>
      <c r="B47" s="14" t="s">
        <v>130</v>
      </c>
      <c r="C47" s="15" t="s">
        <v>129</v>
      </c>
      <c r="D47" s="25" t="s">
        <v>131</v>
      </c>
      <c r="E47" s="11"/>
      <c r="F47" s="13" t="s">
        <v>42</v>
      </c>
      <c r="G47" s="37"/>
      <c r="H47" s="22">
        <v>441.98</v>
      </c>
      <c r="I47" s="28"/>
      <c r="J47" s="28"/>
      <c r="K47" s="29"/>
      <c r="L47" s="30"/>
      <c r="M47" s="29"/>
      <c r="N47" s="30"/>
      <c r="O47" s="29"/>
      <c r="P47" s="30"/>
      <c r="Q47" s="31"/>
      <c r="R47" s="36"/>
      <c r="S47" s="28"/>
      <c r="T47" s="11"/>
    </row>
    <row r="48" spans="1:21" ht="326.25" x14ac:dyDescent="0.2">
      <c r="A48" s="13">
        <v>35</v>
      </c>
      <c r="B48" s="14" t="s">
        <v>133</v>
      </c>
      <c r="C48" s="15" t="s">
        <v>132</v>
      </c>
      <c r="D48" s="25" t="s">
        <v>134</v>
      </c>
      <c r="E48" s="11" t="s">
        <v>142</v>
      </c>
      <c r="F48" s="13" t="s">
        <v>42</v>
      </c>
      <c r="G48" s="37"/>
      <c r="H48" s="22">
        <v>548</v>
      </c>
      <c r="I48" s="28" t="s">
        <v>42</v>
      </c>
      <c r="J48" s="28" t="s">
        <v>379</v>
      </c>
      <c r="K48" s="29"/>
      <c r="L48" s="30">
        <f>N48+P48</f>
        <v>38215.43</v>
      </c>
      <c r="M48" s="29"/>
      <c r="N48" s="30">
        <f>32897.41+2818.02</f>
        <v>35715.43</v>
      </c>
      <c r="O48" s="29"/>
      <c r="P48" s="30">
        <v>2500</v>
      </c>
      <c r="Q48" s="28"/>
      <c r="R48" s="33" t="s">
        <v>395</v>
      </c>
      <c r="S48" s="28"/>
      <c r="T48" s="11"/>
    </row>
    <row r="49" spans="1:20" ht="67.5" x14ac:dyDescent="0.2">
      <c r="A49" s="13">
        <v>36</v>
      </c>
      <c r="B49" s="14" t="s">
        <v>415</v>
      </c>
      <c r="C49" s="15" t="s">
        <v>416</v>
      </c>
      <c r="D49" s="25" t="s">
        <v>417</v>
      </c>
      <c r="E49" s="11" t="s">
        <v>142</v>
      </c>
      <c r="F49" s="13" t="s">
        <v>357</v>
      </c>
      <c r="G49" s="17"/>
      <c r="H49" s="22"/>
      <c r="I49" s="28" t="s">
        <v>42</v>
      </c>
      <c r="J49" s="28" t="s">
        <v>412</v>
      </c>
      <c r="K49" s="29"/>
      <c r="L49" s="30">
        <f>N49+P49</f>
        <v>57827.11</v>
      </c>
      <c r="M49" s="29"/>
      <c r="N49" s="30">
        <f>52688.14+3343.6</f>
        <v>56031.74</v>
      </c>
      <c r="O49" s="29"/>
      <c r="P49" s="30">
        <v>1795.37</v>
      </c>
      <c r="Q49" s="28"/>
      <c r="R49" s="33" t="s">
        <v>418</v>
      </c>
      <c r="S49" s="28"/>
      <c r="T49" s="11"/>
    </row>
    <row r="50" spans="1:20" ht="22.5" x14ac:dyDescent="0.2">
      <c r="A50" s="13">
        <v>37</v>
      </c>
      <c r="B50" s="33" t="s">
        <v>136</v>
      </c>
      <c r="C50" s="15" t="s">
        <v>135</v>
      </c>
      <c r="D50" s="33" t="s">
        <v>137</v>
      </c>
      <c r="E50" s="11"/>
      <c r="F50" s="13" t="s">
        <v>42</v>
      </c>
      <c r="G50" s="17"/>
      <c r="H50" s="22">
        <v>2000</v>
      </c>
      <c r="I50" s="28"/>
      <c r="J50" s="28"/>
      <c r="K50" s="29"/>
      <c r="L50" s="30"/>
      <c r="M50" s="29"/>
      <c r="N50" s="30"/>
      <c r="O50" s="29"/>
      <c r="P50" s="30"/>
      <c r="Q50" s="31"/>
      <c r="R50" s="36"/>
      <c r="S50" s="28"/>
      <c r="T50" s="11"/>
    </row>
    <row r="51" spans="1:20" ht="33.75" x14ac:dyDescent="0.2">
      <c r="A51" s="13">
        <v>38</v>
      </c>
      <c r="B51" s="34" t="s">
        <v>139</v>
      </c>
      <c r="C51" s="15" t="s">
        <v>138</v>
      </c>
      <c r="D51" s="34" t="s">
        <v>140</v>
      </c>
      <c r="E51" s="11"/>
      <c r="F51" s="13" t="s">
        <v>42</v>
      </c>
      <c r="G51" s="17"/>
      <c r="H51" s="22">
        <v>8632.75</v>
      </c>
      <c r="I51" s="28"/>
      <c r="J51" s="28"/>
      <c r="K51" s="29"/>
      <c r="L51" s="30"/>
      <c r="M51" s="29"/>
      <c r="N51" s="30"/>
      <c r="O51" s="29"/>
      <c r="P51" s="30"/>
      <c r="Q51" s="31"/>
      <c r="R51" s="36"/>
      <c r="S51" s="28"/>
      <c r="T51" s="16"/>
    </row>
    <row r="52" spans="1:20" ht="22.5" x14ac:dyDescent="0.2">
      <c r="A52" s="13">
        <v>39</v>
      </c>
      <c r="B52" s="34" t="s">
        <v>147</v>
      </c>
      <c r="C52" s="15" t="s">
        <v>146</v>
      </c>
      <c r="D52" s="33" t="s">
        <v>148</v>
      </c>
      <c r="E52" s="28"/>
      <c r="F52" s="31" t="s">
        <v>42</v>
      </c>
      <c r="G52" s="17"/>
      <c r="H52" s="22">
        <v>1531.26</v>
      </c>
      <c r="I52" s="28"/>
      <c r="J52" s="28"/>
      <c r="K52" s="29"/>
      <c r="L52" s="30"/>
      <c r="M52" s="29"/>
      <c r="N52" s="30"/>
      <c r="O52" s="29"/>
      <c r="P52" s="30"/>
      <c r="Q52" s="28"/>
      <c r="R52" s="28"/>
      <c r="S52" s="28"/>
      <c r="T52" s="28"/>
    </row>
    <row r="53" spans="1:20" ht="33.75" x14ac:dyDescent="0.2">
      <c r="A53" s="13">
        <v>40</v>
      </c>
      <c r="B53" s="33" t="s">
        <v>153</v>
      </c>
      <c r="C53" s="15" t="s">
        <v>152</v>
      </c>
      <c r="D53" s="33" t="s">
        <v>154</v>
      </c>
      <c r="E53" s="33" t="s">
        <v>142</v>
      </c>
      <c r="F53" s="28" t="s">
        <v>42</v>
      </c>
      <c r="G53" s="17"/>
      <c r="H53" s="22">
        <v>3570.7</v>
      </c>
      <c r="I53" s="28" t="s">
        <v>42</v>
      </c>
      <c r="J53" s="28" t="s">
        <v>337</v>
      </c>
      <c r="K53" s="29"/>
      <c r="L53" s="30">
        <f>N53+P53</f>
        <v>3570.7</v>
      </c>
      <c r="M53" s="29"/>
      <c r="N53" s="30">
        <v>3570.7</v>
      </c>
      <c r="O53" s="29"/>
      <c r="P53" s="30"/>
      <c r="Q53" s="28"/>
      <c r="R53" s="36" t="s">
        <v>338</v>
      </c>
      <c r="S53" s="28"/>
      <c r="T53" s="28"/>
    </row>
    <row r="54" spans="1:20" ht="33.75" x14ac:dyDescent="0.2">
      <c r="A54" s="13">
        <v>41</v>
      </c>
      <c r="B54" s="33" t="s">
        <v>161</v>
      </c>
      <c r="C54" s="15" t="s">
        <v>160</v>
      </c>
      <c r="D54" s="33" t="s">
        <v>157</v>
      </c>
      <c r="E54" s="28"/>
      <c r="F54" s="28" t="s">
        <v>42</v>
      </c>
      <c r="G54" s="17"/>
      <c r="H54" s="22">
        <v>1169.82</v>
      </c>
      <c r="I54" s="28"/>
      <c r="J54" s="28"/>
      <c r="K54" s="29"/>
      <c r="L54" s="30"/>
      <c r="M54" s="29"/>
      <c r="N54" s="30"/>
      <c r="O54" s="29"/>
      <c r="P54" s="30"/>
      <c r="Q54" s="28"/>
      <c r="R54" s="28"/>
      <c r="S54" s="28"/>
      <c r="T54" s="11"/>
    </row>
    <row r="55" spans="1:20" ht="157.5" x14ac:dyDescent="0.2">
      <c r="A55" s="13">
        <v>42</v>
      </c>
      <c r="B55" s="33" t="s">
        <v>156</v>
      </c>
      <c r="C55" s="15" t="s">
        <v>155</v>
      </c>
      <c r="D55" s="33" t="s">
        <v>157</v>
      </c>
      <c r="E55" s="11" t="s">
        <v>142</v>
      </c>
      <c r="F55" s="28" t="s">
        <v>42</v>
      </c>
      <c r="G55" s="17"/>
      <c r="H55" s="22">
        <v>1143.49</v>
      </c>
      <c r="I55" s="28" t="s">
        <v>42</v>
      </c>
      <c r="J55" s="28" t="s">
        <v>354</v>
      </c>
      <c r="K55" s="29"/>
      <c r="L55" s="30">
        <f>N55+P55</f>
        <v>2364.83</v>
      </c>
      <c r="M55" s="29"/>
      <c r="N55" s="30">
        <f>2359.83+5</f>
        <v>2364.83</v>
      </c>
      <c r="O55" s="29"/>
      <c r="P55" s="30"/>
      <c r="Q55" s="28"/>
      <c r="R55" s="16" t="s">
        <v>411</v>
      </c>
      <c r="S55" s="28"/>
      <c r="T55" s="11" t="s">
        <v>159</v>
      </c>
    </row>
    <row r="56" spans="1:20" ht="90" x14ac:dyDescent="0.2">
      <c r="A56" s="13">
        <v>43</v>
      </c>
      <c r="B56" s="33" t="s">
        <v>164</v>
      </c>
      <c r="C56" s="15" t="s">
        <v>162</v>
      </c>
      <c r="D56" s="33" t="s">
        <v>163</v>
      </c>
      <c r="E56" s="11"/>
      <c r="F56" s="28" t="s">
        <v>42</v>
      </c>
      <c r="G56" s="17"/>
      <c r="H56" s="22">
        <v>7184.03</v>
      </c>
      <c r="I56" s="28"/>
      <c r="J56" s="28"/>
      <c r="K56" s="29"/>
      <c r="L56" s="30"/>
      <c r="M56" s="29"/>
      <c r="N56" s="30"/>
      <c r="O56" s="29"/>
      <c r="P56" s="30"/>
      <c r="Q56" s="28"/>
      <c r="R56" s="36"/>
      <c r="S56" s="28"/>
      <c r="T56" s="11" t="s">
        <v>165</v>
      </c>
    </row>
    <row r="57" spans="1:20" ht="78.75" x14ac:dyDescent="0.2">
      <c r="A57" s="13">
        <v>44</v>
      </c>
      <c r="B57" s="34" t="s">
        <v>167</v>
      </c>
      <c r="C57" s="15" t="s">
        <v>166</v>
      </c>
      <c r="D57" s="34" t="s">
        <v>168</v>
      </c>
      <c r="E57" s="11"/>
      <c r="F57" s="31" t="s">
        <v>42</v>
      </c>
      <c r="G57" s="17"/>
      <c r="H57" s="22">
        <v>29.6</v>
      </c>
      <c r="I57" s="28"/>
      <c r="J57" s="28"/>
      <c r="K57" s="29"/>
      <c r="L57" s="30"/>
      <c r="M57" s="29"/>
      <c r="N57" s="30"/>
      <c r="O57" s="29"/>
      <c r="P57" s="30"/>
      <c r="Q57" s="31"/>
      <c r="R57" s="33"/>
      <c r="S57" s="28"/>
      <c r="T57" s="11" t="s">
        <v>169</v>
      </c>
    </row>
    <row r="58" spans="1:20" ht="123.75" x14ac:dyDescent="0.2">
      <c r="A58" s="13">
        <v>45</v>
      </c>
      <c r="B58" s="33" t="s">
        <v>171</v>
      </c>
      <c r="C58" s="15" t="s">
        <v>170</v>
      </c>
      <c r="D58" s="33" t="s">
        <v>173</v>
      </c>
      <c r="E58" s="11"/>
      <c r="F58" s="31" t="s">
        <v>42</v>
      </c>
      <c r="G58" s="17"/>
      <c r="H58" s="22">
        <v>9584.51</v>
      </c>
      <c r="I58" s="28"/>
      <c r="J58" s="28"/>
      <c r="K58" s="29"/>
      <c r="L58" s="30"/>
      <c r="M58" s="29"/>
      <c r="N58" s="30"/>
      <c r="O58" s="29"/>
      <c r="P58" s="30"/>
      <c r="Q58" s="28"/>
      <c r="R58" s="36"/>
      <c r="S58" s="28"/>
      <c r="T58" s="11" t="s">
        <v>172</v>
      </c>
    </row>
    <row r="59" spans="1:20" ht="22.5" x14ac:dyDescent="0.2">
      <c r="A59" s="13">
        <v>46</v>
      </c>
      <c r="B59" s="33" t="s">
        <v>175</v>
      </c>
      <c r="C59" s="15" t="s">
        <v>174</v>
      </c>
      <c r="D59" s="33" t="s">
        <v>176</v>
      </c>
      <c r="E59" s="11"/>
      <c r="F59" s="28" t="s">
        <v>42</v>
      </c>
      <c r="G59" s="17"/>
      <c r="H59" s="22">
        <v>817.74</v>
      </c>
      <c r="I59" s="28"/>
      <c r="J59" s="28"/>
      <c r="K59" s="29"/>
      <c r="L59" s="30"/>
      <c r="M59" s="29"/>
      <c r="N59" s="30"/>
      <c r="O59" s="29"/>
      <c r="P59" s="30"/>
      <c r="Q59" s="28"/>
      <c r="R59" s="28"/>
      <c r="S59" s="28"/>
      <c r="T59" s="28"/>
    </row>
    <row r="60" spans="1:20" ht="22.5" x14ac:dyDescent="0.2">
      <c r="A60" s="13">
        <v>47</v>
      </c>
      <c r="B60" s="33" t="s">
        <v>178</v>
      </c>
      <c r="C60" s="15" t="s">
        <v>177</v>
      </c>
      <c r="D60" s="33" t="s">
        <v>179</v>
      </c>
      <c r="E60" s="28"/>
      <c r="F60" s="28" t="s">
        <v>42</v>
      </c>
      <c r="G60" s="17"/>
      <c r="H60" s="22">
        <v>2579.8200000000002</v>
      </c>
      <c r="I60" s="28"/>
      <c r="J60" s="28"/>
      <c r="K60" s="29"/>
      <c r="L60" s="30"/>
      <c r="M60" s="29"/>
      <c r="N60" s="30"/>
      <c r="O60" s="29"/>
      <c r="P60" s="30"/>
      <c r="Q60" s="28"/>
      <c r="R60" s="28"/>
      <c r="S60" s="28"/>
      <c r="T60" s="16"/>
    </row>
    <row r="61" spans="1:20" ht="101.25" x14ac:dyDescent="0.2">
      <c r="A61" s="13">
        <v>48</v>
      </c>
      <c r="B61" s="33" t="s">
        <v>181</v>
      </c>
      <c r="C61" s="15" t="s">
        <v>180</v>
      </c>
      <c r="D61" s="33" t="s">
        <v>182</v>
      </c>
      <c r="E61" s="11" t="s">
        <v>142</v>
      </c>
      <c r="F61" s="28" t="s">
        <v>42</v>
      </c>
      <c r="G61" s="17"/>
      <c r="H61" s="22">
        <v>95.24</v>
      </c>
      <c r="I61" s="28" t="s">
        <v>42</v>
      </c>
      <c r="J61" s="28" t="s">
        <v>349</v>
      </c>
      <c r="K61" s="29"/>
      <c r="L61" s="30">
        <f>N61+P61</f>
        <v>47.79</v>
      </c>
      <c r="M61" s="29"/>
      <c r="N61" s="30">
        <v>47.79</v>
      </c>
      <c r="O61" s="29"/>
      <c r="P61" s="30"/>
      <c r="Q61" s="28"/>
      <c r="R61" s="36"/>
      <c r="S61" s="28"/>
      <c r="T61" s="16" t="s">
        <v>183</v>
      </c>
    </row>
    <row r="62" spans="1:20" ht="123.75" x14ac:dyDescent="0.2">
      <c r="A62" s="13">
        <v>49</v>
      </c>
      <c r="B62" s="23" t="s">
        <v>384</v>
      </c>
      <c r="C62" s="38" t="s">
        <v>385</v>
      </c>
      <c r="D62" s="23" t="s">
        <v>386</v>
      </c>
      <c r="E62" s="39" t="s">
        <v>142</v>
      </c>
      <c r="F62" s="24" t="s">
        <v>357</v>
      </c>
      <c r="G62" s="17"/>
      <c r="H62" s="22"/>
      <c r="I62" s="24" t="s">
        <v>42</v>
      </c>
      <c r="J62" s="24" t="s">
        <v>387</v>
      </c>
      <c r="K62" s="29"/>
      <c r="L62" s="30">
        <f>N62+P62</f>
        <v>10057.16</v>
      </c>
      <c r="M62" s="29"/>
      <c r="N62" s="30">
        <f>8000.78+2056.38</f>
        <v>10057.16</v>
      </c>
      <c r="O62" s="29"/>
      <c r="P62" s="30"/>
      <c r="Q62" s="28"/>
      <c r="R62" s="33" t="s">
        <v>394</v>
      </c>
      <c r="S62" s="28"/>
      <c r="T62" s="16" t="s">
        <v>393</v>
      </c>
    </row>
    <row r="63" spans="1:20" ht="67.5" x14ac:dyDescent="0.2">
      <c r="A63" s="67">
        <v>50</v>
      </c>
      <c r="B63" s="61" t="s">
        <v>329</v>
      </c>
      <c r="C63" s="61" t="s">
        <v>328</v>
      </c>
      <c r="D63" s="52" t="s">
        <v>330</v>
      </c>
      <c r="E63" s="67" t="s">
        <v>142</v>
      </c>
      <c r="F63" s="67" t="s">
        <v>42</v>
      </c>
      <c r="G63" s="58"/>
      <c r="H63" s="55">
        <v>166894.44</v>
      </c>
      <c r="I63" s="64" t="s">
        <v>42</v>
      </c>
      <c r="J63" s="64" t="s">
        <v>371</v>
      </c>
      <c r="K63" s="29"/>
      <c r="L63" s="30">
        <f>N63+P63</f>
        <v>26182.77</v>
      </c>
      <c r="M63" s="29"/>
      <c r="N63" s="30">
        <f>1607.18+213.59</f>
        <v>1820.77</v>
      </c>
      <c r="O63" s="29"/>
      <c r="P63" s="30">
        <v>24362</v>
      </c>
      <c r="Q63" s="31" t="s">
        <v>373</v>
      </c>
      <c r="R63" s="40" t="s">
        <v>399</v>
      </c>
      <c r="S63" s="41"/>
      <c r="T63" s="28"/>
    </row>
    <row r="64" spans="1:20" ht="33.75" x14ac:dyDescent="0.2">
      <c r="A64" s="68"/>
      <c r="B64" s="62"/>
      <c r="C64" s="62"/>
      <c r="D64" s="53"/>
      <c r="E64" s="68"/>
      <c r="F64" s="68"/>
      <c r="G64" s="59"/>
      <c r="H64" s="56"/>
      <c r="I64" s="65"/>
      <c r="J64" s="65"/>
      <c r="K64" s="29"/>
      <c r="L64" s="30">
        <f>N64+P64</f>
        <v>137081.13</v>
      </c>
      <c r="M64" s="29"/>
      <c r="N64" s="30">
        <f>3316.19+977.98+139.36</f>
        <v>4433.53</v>
      </c>
      <c r="O64" s="29"/>
      <c r="P64" s="30">
        <v>132647.6</v>
      </c>
      <c r="Q64" s="31" t="s">
        <v>400</v>
      </c>
      <c r="R64" s="40" t="s">
        <v>374</v>
      </c>
      <c r="S64" s="41"/>
      <c r="T64" s="28"/>
    </row>
    <row r="65" spans="1:20" ht="123.75" x14ac:dyDescent="0.2">
      <c r="A65" s="68"/>
      <c r="B65" s="62"/>
      <c r="C65" s="62"/>
      <c r="D65" s="53"/>
      <c r="E65" s="69"/>
      <c r="F65" s="68"/>
      <c r="G65" s="59"/>
      <c r="H65" s="56"/>
      <c r="I65" s="65"/>
      <c r="J65" s="65"/>
      <c r="K65" s="29"/>
      <c r="L65" s="30">
        <f>N65+P65</f>
        <v>7252.21</v>
      </c>
      <c r="M65" s="29"/>
      <c r="N65" s="30">
        <f>7110.39+141.82</f>
        <v>7252.21</v>
      </c>
      <c r="O65" s="29"/>
      <c r="P65" s="30"/>
      <c r="Q65" s="31" t="s">
        <v>375</v>
      </c>
      <c r="R65" s="40" t="s">
        <v>401</v>
      </c>
      <c r="S65" s="41"/>
      <c r="T65" s="28"/>
    </row>
    <row r="66" spans="1:20" ht="108" customHeight="1" x14ac:dyDescent="0.2">
      <c r="A66" s="68"/>
      <c r="B66" s="62"/>
      <c r="C66" s="63"/>
      <c r="D66" s="54"/>
      <c r="E66" s="13" t="s">
        <v>369</v>
      </c>
      <c r="F66" s="69"/>
      <c r="G66" s="60"/>
      <c r="H66" s="57"/>
      <c r="I66" s="66"/>
      <c r="J66" s="66"/>
      <c r="K66" s="29"/>
      <c r="L66" s="30"/>
      <c r="M66" s="29"/>
      <c r="N66" s="42">
        <v>163263.9</v>
      </c>
      <c r="O66" s="29"/>
      <c r="P66" s="30"/>
      <c r="Q66" s="31"/>
      <c r="R66" s="40" t="s">
        <v>402</v>
      </c>
      <c r="S66" s="40" t="s">
        <v>403</v>
      </c>
      <c r="T66" s="28"/>
    </row>
    <row r="67" spans="1:20" ht="56.25" x14ac:dyDescent="0.2">
      <c r="A67" s="13">
        <v>51</v>
      </c>
      <c r="B67" s="43" t="s">
        <v>188</v>
      </c>
      <c r="C67" s="15" t="s">
        <v>187</v>
      </c>
      <c r="D67" s="33" t="s">
        <v>189</v>
      </c>
      <c r="E67" s="11"/>
      <c r="F67" s="31" t="s">
        <v>42</v>
      </c>
      <c r="G67" s="17"/>
      <c r="H67" s="22">
        <v>1500</v>
      </c>
      <c r="I67" s="28"/>
      <c r="J67" s="28"/>
      <c r="K67" s="29"/>
      <c r="L67" s="30"/>
      <c r="M67" s="29"/>
      <c r="N67" s="30"/>
      <c r="O67" s="29"/>
      <c r="P67" s="30"/>
      <c r="Q67" s="28"/>
      <c r="R67" s="36"/>
      <c r="S67" s="28"/>
      <c r="T67" s="11" t="s">
        <v>190</v>
      </c>
    </row>
    <row r="68" spans="1:20" ht="22.5" x14ac:dyDescent="0.2">
      <c r="A68" s="13">
        <v>52</v>
      </c>
      <c r="B68" s="33" t="s">
        <v>192</v>
      </c>
      <c r="C68" s="15" t="s">
        <v>191</v>
      </c>
      <c r="D68" s="33" t="s">
        <v>193</v>
      </c>
      <c r="E68" s="11"/>
      <c r="F68" s="28" t="s">
        <v>42</v>
      </c>
      <c r="G68" s="17"/>
      <c r="H68" s="22">
        <v>1100.44</v>
      </c>
      <c r="I68" s="28"/>
      <c r="J68" s="28"/>
      <c r="K68" s="29"/>
      <c r="L68" s="30"/>
      <c r="M68" s="29"/>
      <c r="N68" s="30"/>
      <c r="O68" s="29"/>
      <c r="P68" s="30"/>
      <c r="Q68" s="28"/>
      <c r="R68" s="28"/>
      <c r="S68" s="28"/>
      <c r="T68" s="28"/>
    </row>
    <row r="69" spans="1:20" ht="22.5" x14ac:dyDescent="0.2">
      <c r="A69" s="13">
        <v>53</v>
      </c>
      <c r="B69" s="33" t="s">
        <v>195</v>
      </c>
      <c r="C69" s="15" t="s">
        <v>194</v>
      </c>
      <c r="D69" s="33" t="s">
        <v>196</v>
      </c>
      <c r="E69" s="28"/>
      <c r="F69" s="28" t="s">
        <v>42</v>
      </c>
      <c r="G69" s="17"/>
      <c r="H69" s="22">
        <v>562.5</v>
      </c>
      <c r="I69" s="28"/>
      <c r="J69" s="28"/>
      <c r="K69" s="29"/>
      <c r="L69" s="30"/>
      <c r="M69" s="29"/>
      <c r="N69" s="30"/>
      <c r="O69" s="29"/>
      <c r="P69" s="30"/>
      <c r="Q69" s="28"/>
      <c r="R69" s="28"/>
      <c r="S69" s="28"/>
      <c r="T69" s="11"/>
    </row>
    <row r="70" spans="1:20" ht="22.5" x14ac:dyDescent="0.2">
      <c r="A70" s="13">
        <v>54</v>
      </c>
      <c r="B70" s="33" t="s">
        <v>197</v>
      </c>
      <c r="C70" s="15" t="s">
        <v>198</v>
      </c>
      <c r="D70" s="33" t="s">
        <v>199</v>
      </c>
      <c r="E70" s="11"/>
      <c r="F70" s="28" t="s">
        <v>42</v>
      </c>
      <c r="G70" s="17"/>
      <c r="H70" s="22">
        <v>6451.16</v>
      </c>
      <c r="I70" s="28"/>
      <c r="J70" s="28"/>
      <c r="K70" s="29"/>
      <c r="L70" s="30"/>
      <c r="M70" s="29"/>
      <c r="N70" s="30"/>
      <c r="O70" s="29"/>
      <c r="P70" s="30"/>
      <c r="Q70" s="28"/>
      <c r="R70" s="36"/>
      <c r="S70" s="28"/>
      <c r="T70" s="28"/>
    </row>
    <row r="71" spans="1:20" ht="22.5" x14ac:dyDescent="0.2">
      <c r="A71" s="13">
        <v>55</v>
      </c>
      <c r="B71" s="34" t="s">
        <v>201</v>
      </c>
      <c r="C71" s="15" t="s">
        <v>200</v>
      </c>
      <c r="D71" s="34" t="s">
        <v>202</v>
      </c>
      <c r="E71" s="11"/>
      <c r="F71" s="31" t="s">
        <v>42</v>
      </c>
      <c r="G71" s="17"/>
      <c r="H71" s="22">
        <v>1000</v>
      </c>
      <c r="I71" s="28"/>
      <c r="J71" s="28"/>
      <c r="K71" s="29"/>
      <c r="L71" s="30"/>
      <c r="M71" s="29"/>
      <c r="N71" s="30"/>
      <c r="O71" s="29"/>
      <c r="P71" s="30"/>
      <c r="Q71" s="31"/>
      <c r="R71" s="33"/>
      <c r="S71" s="28"/>
      <c r="T71" s="11"/>
    </row>
    <row r="72" spans="1:20" ht="33.75" x14ac:dyDescent="0.2">
      <c r="A72" s="13">
        <v>56</v>
      </c>
      <c r="B72" s="33" t="s">
        <v>204</v>
      </c>
      <c r="C72" s="15" t="s">
        <v>203</v>
      </c>
      <c r="D72" s="33" t="s">
        <v>205</v>
      </c>
      <c r="E72" s="11"/>
      <c r="F72" s="31" t="s">
        <v>42</v>
      </c>
      <c r="G72" s="17"/>
      <c r="H72" s="22">
        <v>6679.57</v>
      </c>
      <c r="I72" s="28"/>
      <c r="J72" s="28"/>
      <c r="K72" s="29"/>
      <c r="L72" s="30"/>
      <c r="M72" s="29"/>
      <c r="N72" s="30"/>
      <c r="O72" s="29"/>
      <c r="P72" s="30"/>
      <c r="Q72" s="28"/>
      <c r="R72" s="36"/>
      <c r="S72" s="28"/>
      <c r="T72" s="11"/>
    </row>
    <row r="73" spans="1:20" ht="78.75" x14ac:dyDescent="0.2">
      <c r="A73" s="13">
        <v>57</v>
      </c>
      <c r="B73" s="33" t="s">
        <v>207</v>
      </c>
      <c r="C73" s="15" t="s">
        <v>206</v>
      </c>
      <c r="D73" s="33" t="s">
        <v>208</v>
      </c>
      <c r="E73" s="11"/>
      <c r="F73" s="28" t="s">
        <v>42</v>
      </c>
      <c r="G73" s="17"/>
      <c r="H73" s="22">
        <v>435.15</v>
      </c>
      <c r="I73" s="28"/>
      <c r="J73" s="28"/>
      <c r="K73" s="29"/>
      <c r="L73" s="30"/>
      <c r="M73" s="29"/>
      <c r="N73" s="30"/>
      <c r="O73" s="29"/>
      <c r="P73" s="30"/>
      <c r="Q73" s="28"/>
      <c r="R73" s="28"/>
      <c r="S73" s="28"/>
      <c r="T73" s="11" t="s">
        <v>209</v>
      </c>
    </row>
    <row r="74" spans="1:20" ht="22.5" x14ac:dyDescent="0.2">
      <c r="A74" s="13">
        <v>58</v>
      </c>
      <c r="B74" s="33" t="s">
        <v>211</v>
      </c>
      <c r="C74" s="15" t="s">
        <v>210</v>
      </c>
      <c r="D74" s="33" t="s">
        <v>212</v>
      </c>
      <c r="E74" s="28"/>
      <c r="F74" s="28" t="s">
        <v>42</v>
      </c>
      <c r="G74" s="17"/>
      <c r="H74" s="22">
        <v>901.25</v>
      </c>
      <c r="I74" s="28"/>
      <c r="J74" s="28"/>
      <c r="K74" s="29"/>
      <c r="L74" s="30"/>
      <c r="M74" s="29"/>
      <c r="N74" s="30"/>
      <c r="O74" s="29"/>
      <c r="P74" s="30"/>
      <c r="Q74" s="28"/>
      <c r="R74" s="28"/>
      <c r="S74" s="28"/>
      <c r="T74" s="11"/>
    </row>
    <row r="75" spans="1:20" ht="22.5" x14ac:dyDescent="0.2">
      <c r="A75" s="13">
        <v>59</v>
      </c>
      <c r="B75" s="33" t="s">
        <v>214</v>
      </c>
      <c r="C75" s="15" t="s">
        <v>213</v>
      </c>
      <c r="D75" s="33" t="s">
        <v>215</v>
      </c>
      <c r="E75" s="11"/>
      <c r="F75" s="28" t="s">
        <v>42</v>
      </c>
      <c r="G75" s="17"/>
      <c r="H75" s="22">
        <v>311.81</v>
      </c>
      <c r="I75" s="28"/>
      <c r="J75" s="28"/>
      <c r="K75" s="29"/>
      <c r="L75" s="30"/>
      <c r="M75" s="29"/>
      <c r="N75" s="30"/>
      <c r="O75" s="29"/>
      <c r="P75" s="30"/>
      <c r="Q75" s="28"/>
      <c r="R75" s="36"/>
      <c r="S75" s="28"/>
      <c r="T75" s="19"/>
    </row>
    <row r="76" spans="1:20" ht="67.5" x14ac:dyDescent="0.2">
      <c r="A76" s="13">
        <v>60</v>
      </c>
      <c r="B76" s="34" t="s">
        <v>97</v>
      </c>
      <c r="C76" s="15" t="s">
        <v>94</v>
      </c>
      <c r="D76" s="34" t="s">
        <v>95</v>
      </c>
      <c r="E76" s="11"/>
      <c r="F76" s="31" t="s">
        <v>42</v>
      </c>
      <c r="G76" s="17"/>
      <c r="H76" s="22">
        <v>1500</v>
      </c>
      <c r="I76" s="28"/>
      <c r="J76" s="28"/>
      <c r="K76" s="29"/>
      <c r="L76" s="30"/>
      <c r="M76" s="29"/>
      <c r="N76" s="30"/>
      <c r="O76" s="29"/>
      <c r="P76" s="30"/>
      <c r="Q76" s="31"/>
      <c r="R76" s="34"/>
      <c r="S76" s="28"/>
      <c r="T76" s="11" t="s">
        <v>96</v>
      </c>
    </row>
    <row r="77" spans="1:20" ht="45" x14ac:dyDescent="0.2">
      <c r="A77" s="13">
        <v>61</v>
      </c>
      <c r="B77" s="34" t="s">
        <v>217</v>
      </c>
      <c r="C77" s="15" t="s">
        <v>216</v>
      </c>
      <c r="D77" s="34" t="s">
        <v>218</v>
      </c>
      <c r="E77" s="11" t="s">
        <v>142</v>
      </c>
      <c r="F77" s="31" t="s">
        <v>42</v>
      </c>
      <c r="G77" s="17"/>
      <c r="H77" s="22">
        <v>1533673.73</v>
      </c>
      <c r="I77" s="28" t="s">
        <v>42</v>
      </c>
      <c r="J77" s="28" t="s">
        <v>410</v>
      </c>
      <c r="K77" s="29"/>
      <c r="L77" s="30">
        <f>N77+P77</f>
        <v>1507231.29</v>
      </c>
      <c r="M77" s="29"/>
      <c r="N77" s="30">
        <v>1507231.29</v>
      </c>
      <c r="O77" s="29"/>
      <c r="P77" s="30"/>
      <c r="Q77" s="31"/>
      <c r="R77" s="33" t="s">
        <v>362</v>
      </c>
      <c r="S77" s="28"/>
      <c r="T77" s="11"/>
    </row>
    <row r="78" spans="1:20" ht="22.5" x14ac:dyDescent="0.2">
      <c r="A78" s="13">
        <v>62</v>
      </c>
      <c r="B78" s="33" t="s">
        <v>219</v>
      </c>
      <c r="C78" s="15" t="s">
        <v>220</v>
      </c>
      <c r="D78" s="33" t="s">
        <v>221</v>
      </c>
      <c r="E78" s="11"/>
      <c r="F78" s="31" t="s">
        <v>42</v>
      </c>
      <c r="G78" s="17"/>
      <c r="H78" s="22">
        <v>52982.559999999998</v>
      </c>
      <c r="I78" s="28"/>
      <c r="J78" s="28"/>
      <c r="K78" s="29"/>
      <c r="L78" s="30"/>
      <c r="M78" s="29"/>
      <c r="N78" s="30"/>
      <c r="O78" s="29"/>
      <c r="P78" s="30"/>
      <c r="Q78" s="28"/>
      <c r="R78" s="36"/>
      <c r="S78" s="28"/>
      <c r="T78" s="11"/>
    </row>
    <row r="79" spans="1:20" ht="33.75" x14ac:dyDescent="0.2">
      <c r="A79" s="13">
        <v>63</v>
      </c>
      <c r="B79" s="33" t="s">
        <v>222</v>
      </c>
      <c r="C79" s="15" t="s">
        <v>224</v>
      </c>
      <c r="D79" s="33" t="s">
        <v>223</v>
      </c>
      <c r="E79" s="11"/>
      <c r="F79" s="28" t="s">
        <v>42</v>
      </c>
      <c r="G79" s="17"/>
      <c r="H79" s="22">
        <v>1000</v>
      </c>
      <c r="I79" s="28"/>
      <c r="J79" s="28"/>
      <c r="K79" s="29"/>
      <c r="L79" s="30"/>
      <c r="M79" s="29"/>
      <c r="N79" s="30"/>
      <c r="O79" s="29"/>
      <c r="P79" s="30"/>
      <c r="Q79" s="28"/>
      <c r="R79" s="28"/>
      <c r="S79" s="28"/>
      <c r="T79" s="28"/>
    </row>
    <row r="80" spans="1:20" ht="22.5" x14ac:dyDescent="0.2">
      <c r="A80" s="13">
        <v>64</v>
      </c>
      <c r="B80" s="33" t="s">
        <v>237</v>
      </c>
      <c r="C80" s="15" t="s">
        <v>235</v>
      </c>
      <c r="D80" s="33" t="s">
        <v>236</v>
      </c>
      <c r="E80" s="11" t="s">
        <v>142</v>
      </c>
      <c r="F80" s="31" t="s">
        <v>42</v>
      </c>
      <c r="G80" s="17"/>
      <c r="H80" s="22">
        <v>5250</v>
      </c>
      <c r="I80" s="28" t="s">
        <v>42</v>
      </c>
      <c r="J80" s="28" t="s">
        <v>412</v>
      </c>
      <c r="K80" s="29"/>
      <c r="L80" s="30">
        <f>N80+P80</f>
        <v>7750</v>
      </c>
      <c r="M80" s="29"/>
      <c r="N80" s="30">
        <f>3875</f>
        <v>3875</v>
      </c>
      <c r="O80" s="29"/>
      <c r="P80" s="30">
        <v>3875</v>
      </c>
      <c r="Q80" s="28"/>
      <c r="R80" s="36" t="s">
        <v>413</v>
      </c>
      <c r="S80" s="28"/>
      <c r="T80" s="16"/>
    </row>
    <row r="81" spans="1:20" ht="33.75" x14ac:dyDescent="0.2">
      <c r="A81" s="13">
        <v>65</v>
      </c>
      <c r="B81" s="33" t="s">
        <v>226</v>
      </c>
      <c r="C81" s="15" t="s">
        <v>225</v>
      </c>
      <c r="D81" s="33" t="s">
        <v>227</v>
      </c>
      <c r="E81" s="11" t="s">
        <v>142</v>
      </c>
      <c r="F81" s="28" t="s">
        <v>42</v>
      </c>
      <c r="G81" s="17"/>
      <c r="H81" s="22">
        <v>3030.08</v>
      </c>
      <c r="I81" s="28" t="s">
        <v>42</v>
      </c>
      <c r="J81" s="28" t="s">
        <v>371</v>
      </c>
      <c r="K81" s="29"/>
      <c r="L81" s="30">
        <f>N81+P81</f>
        <v>18906.830000000002</v>
      </c>
      <c r="M81" s="29"/>
      <c r="N81" s="42">
        <v>142.63</v>
      </c>
      <c r="O81" s="29"/>
      <c r="P81" s="30">
        <v>18764.2</v>
      </c>
      <c r="Q81" s="31" t="s">
        <v>367</v>
      </c>
      <c r="R81" s="33" t="s">
        <v>372</v>
      </c>
      <c r="S81" s="28"/>
      <c r="T81" s="16"/>
    </row>
    <row r="82" spans="1:20" ht="22.5" x14ac:dyDescent="0.2">
      <c r="A82" s="13">
        <v>66</v>
      </c>
      <c r="B82" s="34" t="s">
        <v>233</v>
      </c>
      <c r="C82" s="15" t="s">
        <v>232</v>
      </c>
      <c r="D82" s="34" t="s">
        <v>234</v>
      </c>
      <c r="E82" s="11" t="s">
        <v>142</v>
      </c>
      <c r="F82" s="31" t="s">
        <v>42</v>
      </c>
      <c r="G82" s="17"/>
      <c r="H82" s="22">
        <v>1445.84</v>
      </c>
      <c r="I82" s="28" t="s">
        <v>42</v>
      </c>
      <c r="J82" s="28" t="s">
        <v>388</v>
      </c>
      <c r="K82" s="29"/>
      <c r="L82" s="30">
        <f>N82+P82</f>
        <v>2199.29</v>
      </c>
      <c r="M82" s="29"/>
      <c r="N82" s="30">
        <f>1807.3+30.53</f>
        <v>1837.83</v>
      </c>
      <c r="O82" s="29"/>
      <c r="P82" s="30">
        <v>361.46</v>
      </c>
      <c r="Q82" s="31"/>
      <c r="R82" s="33"/>
      <c r="S82" s="28"/>
      <c r="T82" s="11"/>
    </row>
    <row r="83" spans="1:20" ht="33.75" x14ac:dyDescent="0.2">
      <c r="A83" s="13">
        <v>67</v>
      </c>
      <c r="B83" s="34" t="s">
        <v>318</v>
      </c>
      <c r="C83" s="15" t="s">
        <v>317</v>
      </c>
      <c r="D83" s="34" t="s">
        <v>331</v>
      </c>
      <c r="E83" s="11"/>
      <c r="F83" s="31" t="s">
        <v>42</v>
      </c>
      <c r="G83" s="17"/>
      <c r="H83" s="22">
        <v>143.75</v>
      </c>
      <c r="I83" s="28"/>
      <c r="J83" s="28"/>
      <c r="K83" s="29"/>
      <c r="L83" s="30"/>
      <c r="M83" s="29"/>
      <c r="N83" s="30"/>
      <c r="O83" s="29"/>
      <c r="P83" s="30"/>
      <c r="Q83" s="31"/>
      <c r="R83" s="33"/>
      <c r="S83" s="28"/>
      <c r="T83" s="11"/>
    </row>
    <row r="84" spans="1:20" ht="22.5" x14ac:dyDescent="0.2">
      <c r="A84" s="13">
        <v>68</v>
      </c>
      <c r="B84" s="34" t="s">
        <v>185</v>
      </c>
      <c r="C84" s="15" t="s">
        <v>184</v>
      </c>
      <c r="D84" s="34" t="s">
        <v>186</v>
      </c>
      <c r="E84" s="11"/>
      <c r="F84" s="31" t="s">
        <v>42</v>
      </c>
      <c r="G84" s="17"/>
      <c r="H84" s="22">
        <v>700</v>
      </c>
      <c r="I84" s="28"/>
      <c r="J84" s="28"/>
      <c r="K84" s="29"/>
      <c r="L84" s="30"/>
      <c r="M84" s="29"/>
      <c r="N84" s="30"/>
      <c r="O84" s="29"/>
      <c r="P84" s="30"/>
      <c r="Q84" s="31"/>
      <c r="R84" s="33"/>
      <c r="S84" s="28"/>
      <c r="T84" s="16"/>
    </row>
    <row r="85" spans="1:20" ht="22.5" x14ac:dyDescent="0.2">
      <c r="A85" s="13">
        <v>69</v>
      </c>
      <c r="B85" s="33" t="s">
        <v>239</v>
      </c>
      <c r="C85" s="15" t="s">
        <v>238</v>
      </c>
      <c r="D85" s="33" t="s">
        <v>240</v>
      </c>
      <c r="E85" s="11"/>
      <c r="F85" s="28" t="s">
        <v>42</v>
      </c>
      <c r="G85" s="17"/>
      <c r="H85" s="22">
        <v>1162.5</v>
      </c>
      <c r="I85" s="28"/>
      <c r="J85" s="28"/>
      <c r="K85" s="29"/>
      <c r="L85" s="30"/>
      <c r="M85" s="29"/>
      <c r="N85" s="30"/>
      <c r="O85" s="29"/>
      <c r="P85" s="30"/>
      <c r="Q85" s="28"/>
      <c r="R85" s="28"/>
      <c r="S85" s="28"/>
      <c r="T85" s="28"/>
    </row>
    <row r="86" spans="1:20" ht="22.5" x14ac:dyDescent="0.2">
      <c r="A86" s="13">
        <v>70</v>
      </c>
      <c r="B86" s="33" t="s">
        <v>242</v>
      </c>
      <c r="C86" s="15" t="s">
        <v>241</v>
      </c>
      <c r="D86" s="33" t="s">
        <v>243</v>
      </c>
      <c r="E86" s="28"/>
      <c r="F86" s="28" t="s">
        <v>42</v>
      </c>
      <c r="G86" s="17"/>
      <c r="H86" s="22">
        <v>3982.8</v>
      </c>
      <c r="I86" s="28"/>
      <c r="J86" s="28"/>
      <c r="K86" s="29"/>
      <c r="L86" s="30"/>
      <c r="M86" s="29"/>
      <c r="N86" s="30"/>
      <c r="O86" s="29"/>
      <c r="P86" s="30"/>
      <c r="Q86" s="28"/>
      <c r="R86" s="28"/>
      <c r="S86" s="28"/>
      <c r="T86" s="11"/>
    </row>
    <row r="87" spans="1:20" ht="56.25" x14ac:dyDescent="0.2">
      <c r="A87" s="13">
        <v>71</v>
      </c>
      <c r="B87" s="33" t="s">
        <v>245</v>
      </c>
      <c r="C87" s="15" t="s">
        <v>244</v>
      </c>
      <c r="D87" s="33" t="s">
        <v>246</v>
      </c>
      <c r="E87" s="11"/>
      <c r="F87" s="28" t="s">
        <v>42</v>
      </c>
      <c r="G87" s="17"/>
      <c r="H87" s="22">
        <v>1345.67</v>
      </c>
      <c r="I87" s="28"/>
      <c r="J87" s="28"/>
      <c r="K87" s="29"/>
      <c r="L87" s="30"/>
      <c r="M87" s="29"/>
      <c r="N87" s="30"/>
      <c r="O87" s="29"/>
      <c r="P87" s="30"/>
      <c r="Q87" s="28"/>
      <c r="R87" s="36"/>
      <c r="S87" s="28"/>
      <c r="T87" s="16" t="s">
        <v>247</v>
      </c>
    </row>
    <row r="88" spans="1:20" ht="90" x14ac:dyDescent="0.2">
      <c r="A88" s="13">
        <v>72</v>
      </c>
      <c r="B88" s="34" t="s">
        <v>284</v>
      </c>
      <c r="C88" s="15" t="s">
        <v>283</v>
      </c>
      <c r="D88" s="34" t="s">
        <v>285</v>
      </c>
      <c r="E88" s="11"/>
      <c r="F88" s="31" t="s">
        <v>42</v>
      </c>
      <c r="G88" s="17"/>
      <c r="H88" s="22">
        <v>90</v>
      </c>
      <c r="I88" s="28"/>
      <c r="J88" s="28"/>
      <c r="K88" s="29"/>
      <c r="L88" s="30"/>
      <c r="M88" s="29"/>
      <c r="N88" s="30"/>
      <c r="O88" s="29"/>
      <c r="P88" s="30"/>
      <c r="Q88" s="31"/>
      <c r="R88" s="33"/>
      <c r="S88" s="28"/>
      <c r="T88" s="16" t="s">
        <v>286</v>
      </c>
    </row>
    <row r="89" spans="1:20" ht="101.25" x14ac:dyDescent="0.2">
      <c r="A89" s="13">
        <v>73</v>
      </c>
      <c r="B89" s="34" t="s">
        <v>249</v>
      </c>
      <c r="C89" s="15" t="s">
        <v>248</v>
      </c>
      <c r="D89" s="34" t="s">
        <v>250</v>
      </c>
      <c r="E89" s="11" t="s">
        <v>142</v>
      </c>
      <c r="F89" s="31" t="s">
        <v>42</v>
      </c>
      <c r="G89" s="17"/>
      <c r="H89" s="22">
        <v>16207.25</v>
      </c>
      <c r="I89" s="28" t="s">
        <v>42</v>
      </c>
      <c r="J89" s="28" t="s">
        <v>379</v>
      </c>
      <c r="K89" s="29"/>
      <c r="L89" s="30">
        <f>N89+P89</f>
        <v>37308.870000000003</v>
      </c>
      <c r="M89" s="29"/>
      <c r="N89" s="30">
        <f>36378.87+930</f>
        <v>37308.870000000003</v>
      </c>
      <c r="O89" s="29"/>
      <c r="P89" s="30"/>
      <c r="Q89" s="44" t="s">
        <v>381</v>
      </c>
      <c r="R89" s="33" t="s">
        <v>380</v>
      </c>
      <c r="S89" s="28"/>
      <c r="T89" s="11" t="s">
        <v>382</v>
      </c>
    </row>
    <row r="90" spans="1:20" ht="123.75" x14ac:dyDescent="0.2">
      <c r="A90" s="13">
        <v>74</v>
      </c>
      <c r="B90" s="33" t="s">
        <v>150</v>
      </c>
      <c r="C90" s="15" t="s">
        <v>149</v>
      </c>
      <c r="D90" s="33" t="s">
        <v>151</v>
      </c>
      <c r="E90" s="11"/>
      <c r="F90" s="31" t="s">
        <v>42</v>
      </c>
      <c r="G90" s="17"/>
      <c r="H90" s="22">
        <v>1674.2</v>
      </c>
      <c r="I90" s="28"/>
      <c r="J90" s="28"/>
      <c r="K90" s="29"/>
      <c r="L90" s="30"/>
      <c r="M90" s="29"/>
      <c r="N90" s="30"/>
      <c r="O90" s="29"/>
      <c r="P90" s="30"/>
      <c r="Q90" s="31"/>
      <c r="R90" s="11"/>
      <c r="S90" s="28"/>
      <c r="T90" s="11" t="s">
        <v>158</v>
      </c>
    </row>
    <row r="91" spans="1:20" ht="90" x14ac:dyDescent="0.2">
      <c r="A91" s="13">
        <v>75</v>
      </c>
      <c r="B91" s="33" t="s">
        <v>252</v>
      </c>
      <c r="C91" s="15" t="s">
        <v>251</v>
      </c>
      <c r="D91" s="33" t="s">
        <v>253</v>
      </c>
      <c r="E91" s="11"/>
      <c r="F91" s="31" t="s">
        <v>42</v>
      </c>
      <c r="G91" s="17"/>
      <c r="H91" s="22">
        <v>1000</v>
      </c>
      <c r="I91" s="28"/>
      <c r="J91" s="28"/>
      <c r="K91" s="29"/>
      <c r="L91" s="30"/>
      <c r="M91" s="29"/>
      <c r="N91" s="30"/>
      <c r="O91" s="29"/>
      <c r="P91" s="30"/>
      <c r="Q91" s="28"/>
      <c r="R91" s="36"/>
      <c r="S91" s="28"/>
      <c r="T91" s="11" t="s">
        <v>254</v>
      </c>
    </row>
    <row r="92" spans="1:20" ht="47.25" customHeight="1" x14ac:dyDescent="0.2">
      <c r="A92" s="67">
        <v>76</v>
      </c>
      <c r="B92" s="52" t="s">
        <v>356</v>
      </c>
      <c r="C92" s="70" t="s">
        <v>355</v>
      </c>
      <c r="D92" s="52" t="s">
        <v>358</v>
      </c>
      <c r="E92" s="11" t="s">
        <v>142</v>
      </c>
      <c r="F92" s="67" t="s">
        <v>357</v>
      </c>
      <c r="G92" s="58"/>
      <c r="H92" s="55"/>
      <c r="I92" s="64" t="s">
        <v>42</v>
      </c>
      <c r="J92" s="64" t="s">
        <v>354</v>
      </c>
      <c r="K92" s="29"/>
      <c r="L92" s="30"/>
      <c r="M92" s="29"/>
      <c r="N92" s="30"/>
      <c r="O92" s="29"/>
      <c r="P92" s="30"/>
      <c r="Q92" s="31" t="s">
        <v>361</v>
      </c>
      <c r="R92" s="16" t="s">
        <v>359</v>
      </c>
      <c r="S92" s="19"/>
      <c r="T92" s="11"/>
    </row>
    <row r="93" spans="1:20" ht="34.5" customHeight="1" x14ac:dyDescent="0.2">
      <c r="A93" s="69"/>
      <c r="B93" s="54"/>
      <c r="C93" s="72"/>
      <c r="D93" s="54"/>
      <c r="E93" s="11" t="s">
        <v>344</v>
      </c>
      <c r="F93" s="69"/>
      <c r="G93" s="60"/>
      <c r="H93" s="57"/>
      <c r="I93" s="66"/>
      <c r="J93" s="66"/>
      <c r="K93" s="29"/>
      <c r="L93" s="30"/>
      <c r="M93" s="29"/>
      <c r="N93" s="30"/>
      <c r="O93" s="29"/>
      <c r="P93" s="30"/>
      <c r="Q93" s="28"/>
      <c r="R93" s="16" t="s">
        <v>359</v>
      </c>
      <c r="S93" s="16" t="s">
        <v>360</v>
      </c>
      <c r="T93" s="11"/>
    </row>
    <row r="94" spans="1:20" ht="123.75" x14ac:dyDescent="0.2">
      <c r="A94" s="13">
        <v>77</v>
      </c>
      <c r="B94" s="33" t="s">
        <v>256</v>
      </c>
      <c r="C94" s="15" t="s">
        <v>255</v>
      </c>
      <c r="D94" s="33" t="s">
        <v>257</v>
      </c>
      <c r="E94" s="11"/>
      <c r="F94" s="28" t="s">
        <v>42</v>
      </c>
      <c r="G94" s="17"/>
      <c r="H94" s="22">
        <v>118.13</v>
      </c>
      <c r="I94" s="28"/>
      <c r="J94" s="28"/>
      <c r="K94" s="29"/>
      <c r="L94" s="30"/>
      <c r="M94" s="29"/>
      <c r="N94" s="30"/>
      <c r="O94" s="29"/>
      <c r="P94" s="30"/>
      <c r="Q94" s="28"/>
      <c r="R94" s="28"/>
      <c r="S94" s="28"/>
      <c r="T94" s="11" t="s">
        <v>258</v>
      </c>
    </row>
    <row r="95" spans="1:20" ht="112.5" x14ac:dyDescent="0.2">
      <c r="A95" s="13">
        <v>78</v>
      </c>
      <c r="B95" s="33" t="s">
        <v>260</v>
      </c>
      <c r="C95" s="15" t="s">
        <v>259</v>
      </c>
      <c r="D95" s="33" t="s">
        <v>261</v>
      </c>
      <c r="E95" s="28"/>
      <c r="F95" s="28" t="s">
        <v>42</v>
      </c>
      <c r="G95" s="17"/>
      <c r="H95" s="22">
        <v>1500</v>
      </c>
      <c r="I95" s="28"/>
      <c r="J95" s="28"/>
      <c r="K95" s="29"/>
      <c r="L95" s="30"/>
      <c r="M95" s="29"/>
      <c r="N95" s="30"/>
      <c r="O95" s="29"/>
      <c r="P95" s="30"/>
      <c r="Q95" s="28"/>
      <c r="R95" s="28"/>
      <c r="S95" s="28"/>
      <c r="T95" s="11" t="s">
        <v>262</v>
      </c>
    </row>
    <row r="96" spans="1:20" ht="67.5" x14ac:dyDescent="0.2">
      <c r="A96" s="13">
        <v>79</v>
      </c>
      <c r="B96" s="33" t="s">
        <v>229</v>
      </c>
      <c r="C96" s="15" t="s">
        <v>228</v>
      </c>
      <c r="D96" s="33" t="s">
        <v>230</v>
      </c>
      <c r="E96" s="11" t="s">
        <v>142</v>
      </c>
      <c r="F96" s="28" t="s">
        <v>42</v>
      </c>
      <c r="G96" s="17"/>
      <c r="H96" s="22">
        <v>139994.81</v>
      </c>
      <c r="I96" s="28" t="s">
        <v>42</v>
      </c>
      <c r="J96" s="28" t="s">
        <v>339</v>
      </c>
      <c r="K96" s="29"/>
      <c r="L96" s="30">
        <f>N96+P96</f>
        <v>539893.49</v>
      </c>
      <c r="M96" s="29"/>
      <c r="N96" s="30">
        <f>72753.46+97.43</f>
        <v>72850.89</v>
      </c>
      <c r="O96" s="29"/>
      <c r="P96" s="30">
        <f>467000+34.2+8.4</f>
        <v>467042.60000000003</v>
      </c>
      <c r="Q96" s="31" t="s">
        <v>341</v>
      </c>
      <c r="R96" s="36" t="s">
        <v>340</v>
      </c>
      <c r="S96" s="28"/>
      <c r="T96" s="11" t="s">
        <v>231</v>
      </c>
    </row>
    <row r="97" spans="1:20" ht="61.5" customHeight="1" x14ac:dyDescent="0.2">
      <c r="A97" s="13">
        <v>80</v>
      </c>
      <c r="B97" s="33" t="s">
        <v>264</v>
      </c>
      <c r="C97" s="15" t="s">
        <v>263</v>
      </c>
      <c r="D97" s="33" t="s">
        <v>265</v>
      </c>
      <c r="E97" s="11" t="s">
        <v>142</v>
      </c>
      <c r="F97" s="28" t="s">
        <v>42</v>
      </c>
      <c r="G97" s="17"/>
      <c r="H97" s="22">
        <v>38733.58</v>
      </c>
      <c r="I97" s="28" t="s">
        <v>42</v>
      </c>
      <c r="J97" s="28" t="s">
        <v>388</v>
      </c>
      <c r="K97" s="29"/>
      <c r="L97" s="30">
        <f>N97+P97</f>
        <v>21552.75</v>
      </c>
      <c r="M97" s="29"/>
      <c r="N97" s="30">
        <f>19826.39+271.05</f>
        <v>20097.439999999999</v>
      </c>
      <c r="O97" s="29"/>
      <c r="P97" s="30">
        <v>1455.31</v>
      </c>
      <c r="Q97" s="31" t="s">
        <v>389</v>
      </c>
      <c r="R97" s="36" t="s">
        <v>390</v>
      </c>
      <c r="S97" s="28"/>
      <c r="T97" s="28"/>
    </row>
    <row r="98" spans="1:20" ht="22.5" x14ac:dyDescent="0.2">
      <c r="A98" s="13">
        <v>81</v>
      </c>
      <c r="B98" s="33" t="s">
        <v>281</v>
      </c>
      <c r="C98" s="15" t="s">
        <v>280</v>
      </c>
      <c r="D98" s="33" t="s">
        <v>282</v>
      </c>
      <c r="E98" s="11"/>
      <c r="F98" s="28" t="s">
        <v>42</v>
      </c>
      <c r="G98" s="17"/>
      <c r="H98" s="22">
        <v>906</v>
      </c>
      <c r="I98" s="28"/>
      <c r="J98" s="28"/>
      <c r="K98" s="29"/>
      <c r="L98" s="30"/>
      <c r="M98" s="29"/>
      <c r="N98" s="30"/>
      <c r="O98" s="29"/>
      <c r="P98" s="30"/>
      <c r="Q98" s="28"/>
      <c r="R98" s="36"/>
      <c r="S98" s="28"/>
      <c r="T98" s="19"/>
    </row>
    <row r="99" spans="1:20" ht="22.5" x14ac:dyDescent="0.2">
      <c r="A99" s="13">
        <v>82</v>
      </c>
      <c r="B99" s="34" t="s">
        <v>267</v>
      </c>
      <c r="C99" s="15" t="s">
        <v>266</v>
      </c>
      <c r="D99" s="34" t="s">
        <v>268</v>
      </c>
      <c r="E99" s="11"/>
      <c r="F99" s="31" t="s">
        <v>42</v>
      </c>
      <c r="G99" s="17"/>
      <c r="H99" s="22">
        <v>476.44</v>
      </c>
      <c r="I99" s="28"/>
      <c r="J99" s="28"/>
      <c r="K99" s="29"/>
      <c r="L99" s="30"/>
      <c r="M99" s="29"/>
      <c r="N99" s="30"/>
      <c r="O99" s="29"/>
      <c r="P99" s="30"/>
      <c r="Q99" s="31"/>
      <c r="R99" s="33"/>
      <c r="S99" s="28"/>
      <c r="T99" s="11"/>
    </row>
    <row r="100" spans="1:20" ht="45" x14ac:dyDescent="0.2">
      <c r="A100" s="13">
        <v>83</v>
      </c>
      <c r="B100" s="33" t="s">
        <v>307</v>
      </c>
      <c r="C100" s="15" t="s">
        <v>305</v>
      </c>
      <c r="D100" s="33" t="s">
        <v>306</v>
      </c>
      <c r="E100" s="11"/>
      <c r="F100" s="28" t="s">
        <v>42</v>
      </c>
      <c r="G100" s="17"/>
      <c r="H100" s="22">
        <v>500</v>
      </c>
      <c r="I100" s="28"/>
      <c r="J100" s="28"/>
      <c r="K100" s="29"/>
      <c r="L100" s="30"/>
      <c r="M100" s="29"/>
      <c r="N100" s="30"/>
      <c r="O100" s="29"/>
      <c r="P100" s="30"/>
      <c r="Q100" s="28"/>
      <c r="R100" s="28"/>
      <c r="S100" s="28"/>
      <c r="T100" s="28"/>
    </row>
    <row r="101" spans="1:20" ht="22.5" x14ac:dyDescent="0.2">
      <c r="A101" s="13">
        <v>84</v>
      </c>
      <c r="B101" s="33" t="s">
        <v>278</v>
      </c>
      <c r="C101" s="15" t="s">
        <v>277</v>
      </c>
      <c r="D101" s="33" t="s">
        <v>279</v>
      </c>
      <c r="E101" s="28"/>
      <c r="F101" s="28" t="s">
        <v>42</v>
      </c>
      <c r="G101" s="17"/>
      <c r="H101" s="22">
        <v>928.13</v>
      </c>
      <c r="I101" s="28"/>
      <c r="J101" s="28"/>
      <c r="K101" s="29"/>
      <c r="L101" s="30"/>
      <c r="M101" s="29"/>
      <c r="N101" s="30"/>
      <c r="O101" s="29"/>
      <c r="P101" s="30"/>
      <c r="Q101" s="28"/>
      <c r="R101" s="28"/>
      <c r="S101" s="28"/>
      <c r="T101" s="11"/>
    </row>
    <row r="102" spans="1:20" ht="90" x14ac:dyDescent="0.2">
      <c r="A102" s="13">
        <v>85</v>
      </c>
      <c r="B102" s="33" t="s">
        <v>274</v>
      </c>
      <c r="C102" s="15" t="s">
        <v>273</v>
      </c>
      <c r="D102" s="33" t="s">
        <v>275</v>
      </c>
      <c r="E102" s="11"/>
      <c r="F102" s="28" t="s">
        <v>42</v>
      </c>
      <c r="G102" s="17"/>
      <c r="H102" s="22">
        <v>3555.68</v>
      </c>
      <c r="I102" s="28"/>
      <c r="J102" s="28"/>
      <c r="K102" s="29"/>
      <c r="L102" s="30"/>
      <c r="M102" s="29"/>
      <c r="N102" s="30"/>
      <c r="O102" s="29"/>
      <c r="P102" s="30"/>
      <c r="Q102" s="28"/>
      <c r="R102" s="28"/>
      <c r="S102" s="28"/>
      <c r="T102" s="11" t="s">
        <v>276</v>
      </c>
    </row>
    <row r="103" spans="1:20" ht="22.5" x14ac:dyDescent="0.2">
      <c r="A103" s="13">
        <v>86</v>
      </c>
      <c r="B103" s="33" t="s">
        <v>288</v>
      </c>
      <c r="C103" s="15" t="s">
        <v>287</v>
      </c>
      <c r="D103" s="33" t="s">
        <v>289</v>
      </c>
      <c r="E103" s="11"/>
      <c r="F103" s="31" t="s">
        <v>42</v>
      </c>
      <c r="G103" s="17"/>
      <c r="H103" s="22">
        <v>2300</v>
      </c>
      <c r="I103" s="28"/>
      <c r="J103" s="28"/>
      <c r="K103" s="29"/>
      <c r="L103" s="30"/>
      <c r="M103" s="29"/>
      <c r="N103" s="30"/>
      <c r="O103" s="29"/>
      <c r="P103" s="30"/>
      <c r="Q103" s="28"/>
      <c r="R103" s="36"/>
      <c r="S103" s="28"/>
      <c r="T103" s="16"/>
    </row>
    <row r="104" spans="1:20" ht="22.5" x14ac:dyDescent="0.2">
      <c r="A104" s="13">
        <v>87</v>
      </c>
      <c r="B104" s="33" t="s">
        <v>291</v>
      </c>
      <c r="C104" s="15" t="s">
        <v>290</v>
      </c>
      <c r="D104" s="33" t="s">
        <v>292</v>
      </c>
      <c r="E104" s="11"/>
      <c r="F104" s="28" t="s">
        <v>42</v>
      </c>
      <c r="G104" s="17"/>
      <c r="H104" s="22">
        <v>197.96</v>
      </c>
      <c r="I104" s="28"/>
      <c r="J104" s="28"/>
      <c r="K104" s="29"/>
      <c r="L104" s="30"/>
      <c r="M104" s="29"/>
      <c r="N104" s="30"/>
      <c r="O104" s="29"/>
      <c r="P104" s="30"/>
      <c r="Q104" s="28"/>
      <c r="R104" s="28"/>
      <c r="S104" s="28"/>
      <c r="T104" s="28"/>
    </row>
    <row r="105" spans="1:20" ht="144" customHeight="1" x14ac:dyDescent="0.2">
      <c r="A105" s="13">
        <v>88</v>
      </c>
      <c r="B105" s="33" t="s">
        <v>293</v>
      </c>
      <c r="C105" s="15" t="s">
        <v>294</v>
      </c>
      <c r="D105" s="33" t="s">
        <v>295</v>
      </c>
      <c r="E105" s="33" t="s">
        <v>142</v>
      </c>
      <c r="F105" s="28" t="s">
        <v>42</v>
      </c>
      <c r="G105" s="17"/>
      <c r="H105" s="22">
        <v>3195.41</v>
      </c>
      <c r="I105" s="28" t="s">
        <v>42</v>
      </c>
      <c r="J105" s="28" t="s">
        <v>388</v>
      </c>
      <c r="K105" s="29"/>
      <c r="L105" s="30">
        <f>N105+P105</f>
        <v>6714.68</v>
      </c>
      <c r="M105" s="29"/>
      <c r="N105" s="30">
        <v>3195.41</v>
      </c>
      <c r="O105" s="29"/>
      <c r="P105" s="30">
        <v>3519.27</v>
      </c>
      <c r="Q105" s="28"/>
      <c r="R105" s="36" t="s">
        <v>391</v>
      </c>
      <c r="S105" s="28"/>
      <c r="T105" s="16" t="s">
        <v>392</v>
      </c>
    </row>
    <row r="106" spans="1:20" ht="22.5" x14ac:dyDescent="0.2">
      <c r="A106" s="13">
        <v>89</v>
      </c>
      <c r="B106" s="33" t="s">
        <v>297</v>
      </c>
      <c r="C106" s="15" t="s">
        <v>296</v>
      </c>
      <c r="D106" s="33" t="s">
        <v>298</v>
      </c>
      <c r="E106" s="11"/>
      <c r="F106" s="28" t="s">
        <v>42</v>
      </c>
      <c r="G106" s="17"/>
      <c r="H106" s="22">
        <v>3595</v>
      </c>
      <c r="I106" s="28"/>
      <c r="J106" s="28"/>
      <c r="K106" s="29"/>
      <c r="L106" s="30"/>
      <c r="M106" s="29"/>
      <c r="N106" s="30"/>
      <c r="O106" s="29"/>
      <c r="P106" s="30"/>
      <c r="Q106" s="28"/>
      <c r="R106" s="36"/>
      <c r="S106" s="28"/>
      <c r="T106" s="28"/>
    </row>
    <row r="107" spans="1:20" ht="22.5" x14ac:dyDescent="0.2">
      <c r="A107" s="13">
        <v>90</v>
      </c>
      <c r="B107" s="34" t="s">
        <v>300</v>
      </c>
      <c r="C107" s="15" t="s">
        <v>299</v>
      </c>
      <c r="D107" s="34" t="s">
        <v>301</v>
      </c>
      <c r="E107" s="11"/>
      <c r="F107" s="31" t="s">
        <v>42</v>
      </c>
      <c r="G107" s="17"/>
      <c r="H107" s="22">
        <v>525.85</v>
      </c>
      <c r="I107" s="28"/>
      <c r="J107" s="28"/>
      <c r="K107" s="29"/>
      <c r="L107" s="30"/>
      <c r="M107" s="29"/>
      <c r="N107" s="30"/>
      <c r="O107" s="29"/>
      <c r="P107" s="30"/>
      <c r="Q107" s="31"/>
      <c r="R107" s="33"/>
      <c r="S107" s="28"/>
      <c r="T107" s="11"/>
    </row>
    <row r="108" spans="1:20" ht="22.5" x14ac:dyDescent="0.2">
      <c r="A108" s="13">
        <v>91</v>
      </c>
      <c r="B108" s="33" t="s">
        <v>303</v>
      </c>
      <c r="C108" s="15" t="s">
        <v>302</v>
      </c>
      <c r="D108" s="33" t="s">
        <v>304</v>
      </c>
      <c r="E108" s="11"/>
      <c r="F108" s="31" t="s">
        <v>42</v>
      </c>
      <c r="G108" s="17"/>
      <c r="H108" s="22">
        <v>603.94000000000005</v>
      </c>
      <c r="I108" s="28"/>
      <c r="J108" s="28"/>
      <c r="K108" s="29"/>
      <c r="L108" s="30"/>
      <c r="M108" s="29"/>
      <c r="N108" s="30"/>
      <c r="O108" s="29"/>
      <c r="P108" s="30"/>
      <c r="Q108" s="28"/>
      <c r="R108" s="36"/>
      <c r="S108" s="28"/>
      <c r="T108" s="11"/>
    </row>
    <row r="109" spans="1:20" ht="56.25" x14ac:dyDescent="0.2">
      <c r="A109" s="67">
        <v>92</v>
      </c>
      <c r="B109" s="61" t="s">
        <v>326</v>
      </c>
      <c r="C109" s="70" t="s">
        <v>325</v>
      </c>
      <c r="D109" s="52" t="s">
        <v>327</v>
      </c>
      <c r="E109" s="52" t="s">
        <v>142</v>
      </c>
      <c r="F109" s="67" t="s">
        <v>42</v>
      </c>
      <c r="G109" s="58"/>
      <c r="H109" s="55">
        <v>2076.56</v>
      </c>
      <c r="I109" s="64" t="s">
        <v>42</v>
      </c>
      <c r="J109" s="64" t="s">
        <v>363</v>
      </c>
      <c r="K109" s="49"/>
      <c r="L109" s="46">
        <v>110090.58</v>
      </c>
      <c r="M109" s="29"/>
      <c r="N109" s="30">
        <f>1038.28+9.83</f>
        <v>1048.1099999999999</v>
      </c>
      <c r="O109" s="29"/>
      <c r="P109" s="30"/>
      <c r="Q109" s="31" t="s">
        <v>365</v>
      </c>
      <c r="R109" s="33" t="s">
        <v>364</v>
      </c>
      <c r="S109" s="28"/>
      <c r="T109" s="28"/>
    </row>
    <row r="110" spans="1:20" ht="141.75" customHeight="1" x14ac:dyDescent="0.2">
      <c r="A110" s="68"/>
      <c r="B110" s="62"/>
      <c r="C110" s="71"/>
      <c r="D110" s="53"/>
      <c r="E110" s="53"/>
      <c r="F110" s="68"/>
      <c r="G110" s="59"/>
      <c r="H110" s="56"/>
      <c r="I110" s="65"/>
      <c r="J110" s="65"/>
      <c r="K110" s="50"/>
      <c r="L110" s="47"/>
      <c r="M110" s="29"/>
      <c r="N110" s="30">
        <f>400.55+163.24</f>
        <v>563.79</v>
      </c>
      <c r="O110" s="29"/>
      <c r="P110" s="30">
        <v>46192.08</v>
      </c>
      <c r="Q110" s="31" t="s">
        <v>367</v>
      </c>
      <c r="R110" s="33" t="s">
        <v>366</v>
      </c>
      <c r="S110" s="28"/>
      <c r="T110" s="28"/>
    </row>
    <row r="111" spans="1:20" ht="165.75" customHeight="1" x14ac:dyDescent="0.2">
      <c r="A111" s="68"/>
      <c r="B111" s="62"/>
      <c r="C111" s="71"/>
      <c r="D111" s="53"/>
      <c r="E111" s="53"/>
      <c r="F111" s="68"/>
      <c r="G111" s="59"/>
      <c r="H111" s="56"/>
      <c r="I111" s="65"/>
      <c r="J111" s="65"/>
      <c r="K111" s="50"/>
      <c r="L111" s="47"/>
      <c r="M111" s="29"/>
      <c r="N111" s="30">
        <f>482.74+58.28</f>
        <v>541.02</v>
      </c>
      <c r="O111" s="29"/>
      <c r="P111" s="30">
        <v>61535.39</v>
      </c>
      <c r="Q111" s="31" t="s">
        <v>368</v>
      </c>
      <c r="R111" s="33" t="s">
        <v>404</v>
      </c>
      <c r="S111" s="28"/>
      <c r="T111" s="28"/>
    </row>
    <row r="112" spans="1:20" ht="102" customHeight="1" x14ac:dyDescent="0.2">
      <c r="A112" s="68"/>
      <c r="B112" s="62"/>
      <c r="C112" s="71"/>
      <c r="D112" s="53"/>
      <c r="E112" s="54"/>
      <c r="F112" s="68"/>
      <c r="G112" s="59"/>
      <c r="H112" s="56"/>
      <c r="I112" s="65"/>
      <c r="J112" s="65"/>
      <c r="K112" s="51"/>
      <c r="L112" s="48"/>
      <c r="M112" s="29"/>
      <c r="N112" s="30">
        <v>210.19</v>
      </c>
      <c r="O112" s="29"/>
      <c r="P112" s="30"/>
      <c r="Q112" s="44" t="s">
        <v>406</v>
      </c>
      <c r="R112" s="33" t="s">
        <v>405</v>
      </c>
      <c r="S112" s="28"/>
      <c r="T112" s="33" t="s">
        <v>407</v>
      </c>
    </row>
    <row r="113" spans="1:20" ht="267" customHeight="1" x14ac:dyDescent="0.2">
      <c r="A113" s="68"/>
      <c r="B113" s="62"/>
      <c r="C113" s="71"/>
      <c r="D113" s="53"/>
      <c r="E113" s="52" t="s">
        <v>369</v>
      </c>
      <c r="F113" s="68"/>
      <c r="G113" s="59"/>
      <c r="H113" s="56"/>
      <c r="I113" s="65"/>
      <c r="J113" s="65"/>
      <c r="K113" s="29"/>
      <c r="L113" s="30"/>
      <c r="M113" s="29"/>
      <c r="N113" s="30">
        <v>75000</v>
      </c>
      <c r="O113" s="29"/>
      <c r="P113" s="30"/>
      <c r="Q113" s="31"/>
      <c r="R113" s="33" t="s">
        <v>408</v>
      </c>
      <c r="S113" s="33" t="s">
        <v>370</v>
      </c>
      <c r="T113" s="28"/>
    </row>
    <row r="114" spans="1:20" ht="270" customHeight="1" x14ac:dyDescent="0.2">
      <c r="A114" s="69"/>
      <c r="B114" s="63"/>
      <c r="C114" s="72"/>
      <c r="D114" s="54"/>
      <c r="E114" s="54"/>
      <c r="F114" s="69"/>
      <c r="G114" s="60"/>
      <c r="H114" s="57"/>
      <c r="I114" s="66"/>
      <c r="J114" s="66"/>
      <c r="K114" s="29"/>
      <c r="L114" s="30"/>
      <c r="M114" s="29"/>
      <c r="N114" s="30">
        <v>100000</v>
      </c>
      <c r="O114" s="29"/>
      <c r="P114" s="30"/>
      <c r="Q114" s="31"/>
      <c r="R114" s="33" t="s">
        <v>409</v>
      </c>
      <c r="S114" s="33" t="s">
        <v>370</v>
      </c>
      <c r="T114" s="28"/>
    </row>
    <row r="115" spans="1:20" ht="33.75" x14ac:dyDescent="0.2">
      <c r="A115" s="13">
        <v>93</v>
      </c>
      <c r="B115" s="34" t="s">
        <v>315</v>
      </c>
      <c r="C115" s="15" t="s">
        <v>314</v>
      </c>
      <c r="D115" s="34" t="s">
        <v>316</v>
      </c>
      <c r="E115" s="11" t="s">
        <v>142</v>
      </c>
      <c r="F115" s="31" t="s">
        <v>42</v>
      </c>
      <c r="G115" s="17"/>
      <c r="H115" s="22">
        <v>1125</v>
      </c>
      <c r="I115" s="28" t="s">
        <v>42</v>
      </c>
      <c r="J115" s="28" t="s">
        <v>412</v>
      </c>
      <c r="K115" s="29"/>
      <c r="L115" s="30">
        <f>N115+P115</f>
        <v>1138.07</v>
      </c>
      <c r="M115" s="29"/>
      <c r="N115" s="30">
        <f>1125+13.07</f>
        <v>1138.07</v>
      </c>
      <c r="O115" s="29"/>
      <c r="P115" s="30"/>
      <c r="Q115" s="28"/>
      <c r="R115" s="33" t="s">
        <v>414</v>
      </c>
      <c r="S115" s="28"/>
      <c r="T115" s="28"/>
    </row>
    <row r="116" spans="1:20" ht="22.5" x14ac:dyDescent="0.2">
      <c r="A116" s="13">
        <v>94</v>
      </c>
      <c r="B116" s="33" t="s">
        <v>309</v>
      </c>
      <c r="C116" s="15" t="s">
        <v>308</v>
      </c>
      <c r="D116" s="33" t="s">
        <v>310</v>
      </c>
      <c r="E116" s="28"/>
      <c r="F116" s="28" t="s">
        <v>42</v>
      </c>
      <c r="G116" s="17"/>
      <c r="H116" s="45">
        <v>491.17</v>
      </c>
      <c r="I116" s="28"/>
      <c r="J116" s="28"/>
      <c r="K116" s="29"/>
      <c r="L116" s="30"/>
      <c r="M116" s="29"/>
      <c r="N116" s="30"/>
      <c r="O116" s="29"/>
      <c r="P116" s="30"/>
      <c r="Q116" s="28"/>
      <c r="R116" s="28"/>
      <c r="S116" s="28"/>
      <c r="T116" s="11"/>
    </row>
    <row r="117" spans="1:20" ht="22.5" x14ac:dyDescent="0.2">
      <c r="A117" s="13">
        <v>95</v>
      </c>
      <c r="B117" s="33" t="s">
        <v>312</v>
      </c>
      <c r="C117" s="15" t="s">
        <v>311</v>
      </c>
      <c r="D117" s="33" t="s">
        <v>313</v>
      </c>
      <c r="E117" s="11"/>
      <c r="F117" s="28" t="s">
        <v>42</v>
      </c>
      <c r="G117" s="17"/>
      <c r="H117" s="22">
        <v>11143.16</v>
      </c>
      <c r="I117" s="28"/>
      <c r="J117" s="28"/>
      <c r="K117" s="29"/>
      <c r="L117" s="30"/>
      <c r="M117" s="29"/>
      <c r="N117" s="30"/>
      <c r="O117" s="29"/>
      <c r="P117" s="30"/>
      <c r="Q117" s="28"/>
      <c r="R117" s="28"/>
      <c r="S117" s="28"/>
      <c r="T117" s="28"/>
    </row>
  </sheetData>
  <autoFilter ref="A12:T117" xr:uid="{00000000-0001-0000-0000-000000000000}"/>
  <sortState xmlns:xlrd2="http://schemas.microsoft.com/office/spreadsheetml/2017/richdata2" ref="B13:T106">
    <sortCondition ref="B13"/>
  </sortState>
  <mergeCells count="65">
    <mergeCell ref="J92:J93"/>
    <mergeCell ref="I92:I93"/>
    <mergeCell ref="F92:F93"/>
    <mergeCell ref="F109:F114"/>
    <mergeCell ref="F63:F66"/>
    <mergeCell ref="H92:H93"/>
    <mergeCell ref="G92:G93"/>
    <mergeCell ref="F15:F16"/>
    <mergeCell ref="H15:H16"/>
    <mergeCell ref="I15:I16"/>
    <mergeCell ref="J15:J16"/>
    <mergeCell ref="G15:G16"/>
    <mergeCell ref="A15:A16"/>
    <mergeCell ref="B15:B16"/>
    <mergeCell ref="C15:C16"/>
    <mergeCell ref="D15:D16"/>
    <mergeCell ref="E15:E16"/>
    <mergeCell ref="D7:T7"/>
    <mergeCell ref="A8:C8"/>
    <mergeCell ref="D8:T8"/>
    <mergeCell ref="A9:C9"/>
    <mergeCell ref="D9:T9"/>
    <mergeCell ref="D92:D93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63:D66"/>
    <mergeCell ref="C63:C66"/>
    <mergeCell ref="I63:I66"/>
    <mergeCell ref="J63:J66"/>
    <mergeCell ref="A109:A114"/>
    <mergeCell ref="C109:C114"/>
    <mergeCell ref="B109:B114"/>
    <mergeCell ref="D109:D114"/>
    <mergeCell ref="J109:J114"/>
    <mergeCell ref="I109:I114"/>
    <mergeCell ref="A63:A66"/>
    <mergeCell ref="B63:B66"/>
    <mergeCell ref="E63:E65"/>
    <mergeCell ref="A92:A93"/>
    <mergeCell ref="B92:B93"/>
    <mergeCell ref="C92:C93"/>
    <mergeCell ref="T15:T16"/>
    <mergeCell ref="L15:L16"/>
    <mergeCell ref="K15:K16"/>
    <mergeCell ref="H63:H66"/>
    <mergeCell ref="G63:G66"/>
    <mergeCell ref="L109:L112"/>
    <mergeCell ref="K109:K112"/>
    <mergeCell ref="E109:E112"/>
    <mergeCell ref="H109:H114"/>
    <mergeCell ref="G109:G114"/>
    <mergeCell ref="E113:E114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2025-09-12T09:08:19Z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