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8 - BANKO TRANSPORT d.o.o. Tinjan (St-13-2025)\Tablice prijavljenih tražbina uz prijave tražbina\"/>
    </mc:Choice>
  </mc:AlternateContent>
  <xr:revisionPtr revIDLastSave="0" documentId="13_ncr:1_{2DC7AE1A-81F9-45D3-99A8-F34FCA37626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tražbina'!$A$12:$T$225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1" i="1" l="1"/>
  <c r="N194" i="1"/>
  <c r="L194" i="1" s="1"/>
  <c r="N84" i="1"/>
  <c r="L84" i="1" s="1"/>
  <c r="L51" i="1"/>
  <c r="L63" i="1"/>
  <c r="L155" i="1" l="1"/>
  <c r="L19" i="1"/>
  <c r="L177" i="1"/>
  <c r="N177" i="1"/>
  <c r="L178" i="1"/>
  <c r="P168" i="1"/>
  <c r="L96" i="1"/>
  <c r="N96" i="1"/>
  <c r="L153" i="1" l="1"/>
  <c r="L137" i="1"/>
  <c r="L61" i="1"/>
  <c r="K173" i="1"/>
  <c r="L173" i="1"/>
  <c r="L200" i="1"/>
  <c r="L42" i="1"/>
  <c r="L33" i="1"/>
  <c r="L179" i="1"/>
  <c r="N34" i="1"/>
  <c r="L34" i="1" s="1"/>
  <c r="N40" i="1"/>
  <c r="L40" i="1" s="1"/>
  <c r="L154" i="1"/>
  <c r="L193" i="1"/>
  <c r="L73" i="1"/>
  <c r="K111" i="1"/>
  <c r="L111" i="1"/>
  <c r="L36" i="1"/>
  <c r="N45" i="1"/>
  <c r="L45" i="1" s="1"/>
  <c r="N21" i="1"/>
  <c r="L21" i="1" s="1"/>
  <c r="N198" i="1"/>
  <c r="L198" i="1" s="1"/>
  <c r="L16" i="1"/>
  <c r="N95" i="1"/>
  <c r="L95" i="1" s="1"/>
  <c r="N94" i="1"/>
  <c r="L94" i="1" s="1"/>
  <c r="L93" i="1"/>
  <c r="N92" i="1"/>
  <c r="L92" i="1" s="1"/>
  <c r="N91" i="1"/>
  <c r="L91" i="1" s="1"/>
  <c r="N180" i="1" l="1"/>
  <c r="L180" i="1" s="1"/>
  <c r="N149" i="1"/>
  <c r="N148" i="1"/>
  <c r="N70" i="1"/>
  <c r="L70" i="1" s="1"/>
  <c r="L116" i="1"/>
  <c r="N213" i="1"/>
  <c r="L213" i="1" s="1"/>
  <c r="L81" i="1"/>
  <c r="N113" i="1"/>
  <c r="L113" i="1" s="1"/>
  <c r="N58" i="1"/>
  <c r="L58" i="1" s="1"/>
  <c r="N83" i="1"/>
  <c r="L83" i="1" s="1"/>
  <c r="N168" i="1"/>
  <c r="L168" i="1" s="1"/>
  <c r="L148" i="1" l="1"/>
  <c r="N82" i="1"/>
  <c r="L82" i="1" s="1"/>
  <c r="N26" i="1" l="1"/>
  <c r="L26" i="1" s="1"/>
  <c r="L212" i="1"/>
  <c r="N86" i="1"/>
  <c r="L86" i="1" s="1"/>
  <c r="N145" i="1" l="1"/>
  <c r="L145" i="1" s="1"/>
  <c r="L188" i="1" l="1"/>
  <c r="L112" i="1" l="1"/>
  <c r="N80" i="1"/>
  <c r="L80" i="1" s="1"/>
  <c r="H3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2" xr16:uid="{00000000-0015-0000-FFFF-FFFF01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3" xr16:uid="{00000000-0015-0000-FFFF-FFFF02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4" xr16:uid="{00000000-0015-0000-FFFF-FFFF03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5" xr16:uid="{00000000-0015-0000-FFFF-FFFF04000000}" keepAlive="1" name="Query - Table012 (Page 8)" description="Connection to the 'Table012 (Page 8)' query in the workbook." type="5" refreshedVersion="0" background="1">
    <dbPr connection="Provider=Microsoft.Mashup.OleDb.1;Data Source=$Workbook$;Location=&quot;Table012 (Page 8)&quot;;Extended Properties=&quot;&quot;" command="SELECT * FROM [Table012 (Page 8)]"/>
  </connection>
  <connection id="6" xr16:uid="{00000000-0015-0000-FFFF-FFFF05000000}" keepAlive="1" name="Query - Table013 (Page 9)" description="Connection to the 'Table013 (Page 9)' query in the workbook." type="5" refreshedVersion="0" background="1">
    <dbPr connection="Provider=Microsoft.Mashup.OleDb.1;Data Source=$Workbook$;Location=&quot;Table013 (Page 9)&quot;;Extended Properties=&quot;&quot;" command="SELECT * FROM [Table013 (Page 9)]"/>
  </connection>
  <connection id="7" xr16:uid="{00000000-0015-0000-FFFF-FFFF06000000}" keepAlive="1" name="Query - Table014 (Page 10)" description="Connection to the 'Table014 (Page 10)' query in the workbook." type="5" refreshedVersion="0" background="1">
    <dbPr connection="Provider=Microsoft.Mashup.OleDb.1;Data Source=$Workbook$;Location=&quot;Table014 (Page 10)&quot;;Extended Properties=&quot;&quot;" command="SELECT * FROM [Table014 (Page 10)]"/>
  </connection>
  <connection id="8" xr16:uid="{00000000-0015-0000-FFFF-FFFF07000000}" keepAlive="1" name="Query - Table015 (Page 11)" description="Connection to the 'Table015 (Page 11)' query in the workbook." type="5" refreshedVersion="0" background="1">
    <dbPr connection="Provider=Microsoft.Mashup.OleDb.1;Data Source=$Workbook$;Location=&quot;Table015 (Page 11)&quot;;Extended Properties=&quot;&quot;" command="SELECT * FROM [Table015 (Page 11)]"/>
  </connection>
  <connection id="9" xr16:uid="{00000000-0015-0000-FFFF-FFFF08000000}" keepAlive="1" name="Query - Table016 (Page 12)" description="Connection to the 'Table016 (Page 12)' query in the workbook." type="5" refreshedVersion="0" background="1">
    <dbPr connection="Provider=Microsoft.Mashup.OleDb.1;Data Source=$Workbook$;Location=&quot;Table016 (Page 12)&quot;;Extended Properties=&quot;&quot;" command="SELECT * FROM [Table016 (Page 12)]"/>
  </connection>
  <connection id="10" xr16:uid="{00000000-0015-0000-FFFF-FFFF09000000}" keepAlive="1" name="Query - Table017 (Page 13)" description="Connection to the 'Table017 (Page 13)' query in the workbook." type="5" refreshedVersion="0" background="1">
    <dbPr connection="Provider=Microsoft.Mashup.OleDb.1;Data Source=$Workbook$;Location=&quot;Table017 (Page 13)&quot;;Extended Properties=&quot;&quot;" command="SELECT * FROM [Table017 (Page 13)]"/>
  </connection>
  <connection id="11" xr16:uid="{00000000-0015-0000-FFFF-FFFF0A000000}" keepAlive="1" name="Query - Table018 (Page 14)" description="Connection to the 'Table018 (Page 14)' query in the workbook." type="5" refreshedVersion="0" background="1">
    <dbPr connection="Provider=Microsoft.Mashup.OleDb.1;Data Source=$Workbook$;Location=&quot;Table018 (Page 14)&quot;;Extended Properties=&quot;&quot;" command="SELECT * FROM [Table018 (Page 14)]"/>
  </connection>
  <connection id="12" xr16:uid="{00000000-0015-0000-FFFF-FFFF0B000000}" keepAlive="1" name="Query - Table018 (Page 14) (2)" description="Connection to the 'Table018 (Page 14) (2)' query in the workbook." type="5" refreshedVersion="0" background="1">
    <dbPr connection="Provider=Microsoft.Mashup.OleDb.1;Data Source=$Workbook$;Location=&quot;Table018 (Page 14) (2)&quot;;Extended Properties=&quot;&quot;" command="SELECT * FROM [Table018 (Page 14) (2)]"/>
  </connection>
  <connection id="13" xr16:uid="{00000000-0015-0000-FFFF-FFFF0C000000}" keepAlive="1" name="Query - Table019 (Page 15)" description="Connection to the 'Table019 (Page 15)' query in the workbook." type="5" refreshedVersion="0" background="1">
    <dbPr connection="Provider=Microsoft.Mashup.OleDb.1;Data Source=$Workbook$;Location=&quot;Table019 (Page 15)&quot;;Extended Properties=&quot;&quot;" command="SELECT * FROM [Table019 (Page 15)]"/>
  </connection>
  <connection id="14" xr16:uid="{00000000-0015-0000-FFFF-FFFF0D000000}" keepAlive="1" name="Query - Table020 (Page 16)" description="Connection to the 'Table020 (Page 16)' query in the workbook." type="5" refreshedVersion="0" background="1">
    <dbPr connection="Provider=Microsoft.Mashup.OleDb.1;Data Source=$Workbook$;Location=&quot;Table020 (Page 16)&quot;;Extended Properties=&quot;&quot;" command="SELECT * FROM [Table020 (Page 16)]"/>
  </connection>
  <connection id="15" xr16:uid="{00000000-0015-0000-FFFF-FFFF0E000000}" keepAlive="1" name="Query - Table021 (Page 17)" description="Connection to the 'Table021 (Page 17)' query in the workbook." type="5" refreshedVersion="0" background="1">
    <dbPr connection="Provider=Microsoft.Mashup.OleDb.1;Data Source=$Workbook$;Location=&quot;Table021 (Page 17)&quot;;Extended Properties=&quot;&quot;" command="SELECT * FROM [Table021 (Page 17)]"/>
  </connection>
  <connection id="16" xr16:uid="{00000000-0015-0000-FFFF-FFFF0F000000}" keepAlive="1" name="Query - Table022 (Page 18)" description="Connection to the 'Table022 (Page 18)' query in the workbook." type="5" refreshedVersion="0" background="1">
    <dbPr connection="Provider=Microsoft.Mashup.OleDb.1;Data Source=$Workbook$;Location=&quot;Table022 (Page 18)&quot;;Extended Properties=&quot;&quot;" command="SELECT * FROM [Table022 (Page 18)]"/>
  </connection>
  <connection id="17" xr16:uid="{00000000-0015-0000-FFFF-FFFF10000000}" keepAlive="1" name="Query - Table023 (Page 19)" description="Connection to the 'Table023 (Page 19)' query in the workbook." type="5" refreshedVersion="0" background="1">
    <dbPr connection="Provider=Microsoft.Mashup.OleDb.1;Data Source=$Workbook$;Location=&quot;Table023 (Page 19)&quot;;Extended Properties=&quot;&quot;" command="SELECT * FROM [Table023 (Page 19)]"/>
  </connection>
  <connection id="18" xr16:uid="{00000000-0015-0000-FFFF-FFFF11000000}" keepAlive="1" name="Query - Table024 (Page 20)" description="Connection to the 'Table024 (Page 20)' query in the workbook." type="5" refreshedVersion="0" background="1">
    <dbPr connection="Provider=Microsoft.Mashup.OleDb.1;Data Source=$Workbook$;Location=&quot;Table024 (Page 20)&quot;;Extended Properties=&quot;&quot;" command="SELECT * FROM [Table024 (Page 20)]"/>
  </connection>
  <connection id="19" xr16:uid="{00000000-0015-0000-FFFF-FFFF12000000}" keepAlive="1" name="Query - Table025 (Page 21)" description="Connection to the 'Table025 (Page 21)' query in the workbook." type="5" refreshedVersion="0" background="1">
    <dbPr connection="Provider=Microsoft.Mashup.OleDb.1;Data Source=$Workbook$;Location=&quot;Table025 (Page 21)&quot;;Extended Properties=&quot;&quot;" command="SELECT * FROM [Table025 (Page 21)]"/>
  </connection>
  <connection id="20" xr16:uid="{00000000-0015-0000-FFFF-FFFF13000000}" keepAlive="1" name="Query - Table026 (Page 22)" description="Connection to the 'Table026 (Page 22)' query in the workbook." type="5" refreshedVersion="0" background="1">
    <dbPr connection="Provider=Microsoft.Mashup.OleDb.1;Data Source=$Workbook$;Location=&quot;Table026 (Page 22)&quot;;Extended Properties=&quot;&quot;" command="SELECT * FROM [Table026 (Page 22)]"/>
  </connection>
  <connection id="21" xr16:uid="{00000000-0015-0000-FFFF-FFFF14000000}" keepAlive="1" name="Query - Table027 (Page 22)" description="Connection to the 'Table027 (Page 22)' query in the workbook." type="5" refreshedVersion="0" background="1">
    <dbPr connection="Provider=Microsoft.Mashup.OleDb.1;Data Source=$Workbook$;Location=&quot;Table027 (Page 22)&quot;;Extended Properties=&quot;&quot;" command="SELECT * FROM [Table027 (Page 22)]"/>
  </connection>
</connections>
</file>

<file path=xl/sharedStrings.xml><?xml version="1.0" encoding="utf-8"?>
<sst xmlns="http://schemas.openxmlformats.org/spreadsheetml/2006/main" count="1092" uniqueCount="720">
  <si>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</si>
  <si>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</si>
  <si>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</si>
  <si>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</si>
  <si>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</si>
  <si>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</si>
  <si>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</si>
  <si>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</si>
  <si>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</si>
  <si>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</si>
  <si>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</si>
  <si>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</si>
  <si>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</si>
  <si>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</si>
  <si>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</si>
  <si>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</si>
  <si>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</si>
  <si>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</si>
  <si>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</si>
  <si>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</si>
  <si>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</si>
  <si>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</si>
  <si>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</si>
  <si>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</si>
  <si>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</si>
  <si>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</si>
  <si>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</si>
  <si>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</si>
  <si>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</si>
  <si>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</si>
  <si>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</si>
  <si>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</si>
  <si>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</t>
  </si>
  <si>
    <t>034-011/25-10/8</t>
  </si>
  <si>
    <t>St-13/2025</t>
  </si>
  <si>
    <t>78169601466</t>
  </si>
  <si>
    <t>BANKO TRANSPORT d.o.o. Tinjan</t>
  </si>
  <si>
    <t>Banki 28, 52000 Tinjan</t>
  </si>
  <si>
    <t>2 DOOR d.o.o.</t>
  </si>
  <si>
    <t>Put Tratice 5, 23271
Neviđane</t>
  </si>
  <si>
    <t>4 M TRANSPORTI d.o.o</t>
  </si>
  <si>
    <t>RIBNJAK 12, Jakšić</t>
  </si>
  <si>
    <t>A.B. MOBILE D.O.O.</t>
  </si>
  <si>
    <t>DA</t>
  </si>
  <si>
    <t>08710563477</t>
  </si>
  <si>
    <t>A1 Hrvatska d.o.o.</t>
  </si>
  <si>
    <t>Vrtni put 1, 10000 Zagreb</t>
  </si>
  <si>
    <t>M.BULEŠIĆA 9, PAZIN</t>
  </si>
  <si>
    <t>ADRIA TRANS LOGISTIC
D.O.O</t>
  </si>
  <si>
    <t>SRBLJANI 57A, Pazin</t>
  </si>
  <si>
    <t>LISTOPADSKA 2, Zagreb</t>
  </si>
  <si>
    <t>12323886976</t>
  </si>
  <si>
    <t>95117436630</t>
  </si>
  <si>
    <t>Kirici 55A, Pazin</t>
  </si>
  <si>
    <t>BA21904872000</t>
  </si>
  <si>
    <t>ALL TIME D.O.O.</t>
  </si>
  <si>
    <t>PILJUŽIĆI BB, TEŠANJ</t>
  </si>
  <si>
    <t>SI10645853</t>
  </si>
  <si>
    <t>ŠMARJE PRI SEŽANI
71A, SEŽANA</t>
  </si>
  <si>
    <t>94400943879</t>
  </si>
  <si>
    <t>ANELA d.o.o.</t>
  </si>
  <si>
    <t>34941303902</t>
  </si>
  <si>
    <t>BAŠIĆI 28B, TINJAN</t>
  </si>
  <si>
    <t>95221348658</t>
  </si>
  <si>
    <t>AUTO PNEUMATIKA d.o.O.</t>
  </si>
  <si>
    <t>Murati 2, 10000 ZAGREB</t>
  </si>
  <si>
    <t>75909373426</t>
  </si>
  <si>
    <t>AUTO STAKLA ISTRA d.o.o.</t>
  </si>
  <si>
    <t>Črnjina 44, PULA</t>
  </si>
  <si>
    <t>CZ07512333</t>
  </si>
  <si>
    <t>BOHUMINSKA 1878/6</t>
  </si>
  <si>
    <t>09138945255</t>
  </si>
  <si>
    <t>POŽEŠKA 19, KAPTOL</t>
  </si>
  <si>
    <t>38648620485</t>
  </si>
  <si>
    <t>ISTARSKA ULICA 30,
NOVIGRAD</t>
  </si>
  <si>
    <t>08607693750</t>
  </si>
  <si>
    <t>VRBOVEČKA ULICA 7,
SESVETE</t>
  </si>
  <si>
    <t>27898952983</t>
  </si>
  <si>
    <t>BANA JOSIPA JELAČIĆA
92, PLETERNICA</t>
  </si>
  <si>
    <t>10268973969</t>
  </si>
  <si>
    <t>KNEZA TRPIMIRA 4,
RIJEKA</t>
  </si>
  <si>
    <t>PL6471007424</t>
  </si>
  <si>
    <t>OSADNICZA 42</t>
  </si>
  <si>
    <t>28487195714</t>
  </si>
  <si>
    <t>ULICA MATIJE ANTUNA
RELJKOVIĆA 53/A,
PETRINJA</t>
  </si>
  <si>
    <t>29625629048</t>
  </si>
  <si>
    <t>BANKO DARKO</t>
  </si>
  <si>
    <t>97227326473</t>
  </si>
  <si>
    <t>BANKI 28,52444 TINJAN</t>
  </si>
  <si>
    <t>PL6462940568</t>
  </si>
  <si>
    <t>JAWOROWA 2</t>
  </si>
  <si>
    <t>49683431721</t>
  </si>
  <si>
    <t>Ben transporti d.o.o.</t>
  </si>
  <si>
    <t>Kapela Šiptari 16, Kapela</t>
  </si>
  <si>
    <t>01723674024</t>
  </si>
  <si>
    <t>KRALJA TOMISLAVA
160, GARČIN</t>
  </si>
  <si>
    <t>66471923099</t>
  </si>
  <si>
    <t>BERNER d.o.o.</t>
  </si>
  <si>
    <t>MAJSTORSKA 9,
ZAGREB</t>
  </si>
  <si>
    <t>82766393306</t>
  </si>
  <si>
    <t>BETON TOMIŠIĆ D.O.O.</t>
  </si>
  <si>
    <t>38012451431</t>
  </si>
  <si>
    <t>BETON-LUČKO RBG d.o.o.</t>
  </si>
  <si>
    <t>Puškarićeva ulica 1, Lučko</t>
  </si>
  <si>
    <t>39766905446</t>
  </si>
  <si>
    <t>JAKOVICE 11 D, 52444
JAKOVICI</t>
  </si>
  <si>
    <t>39513596269</t>
  </si>
  <si>
    <t>BILD TRADE d. o. o.</t>
  </si>
  <si>
    <t>Belići 11, 51215 Kastav</t>
  </si>
  <si>
    <t>13439120211</t>
  </si>
  <si>
    <t>BINA - ISTRA, d. d.</t>
  </si>
  <si>
    <t>Zrinščak 57, 52420
Lupoglav</t>
  </si>
  <si>
    <t>30076624885</t>
  </si>
  <si>
    <t>SI70645710</t>
  </si>
  <si>
    <t>95449177169</t>
  </si>
  <si>
    <t>BOŽIĆ &amp; BOŽIĆ d. o. o.</t>
  </si>
  <si>
    <t>Istarska 18, 52440 Poreč -Parenzo</t>
  </si>
  <si>
    <t>07831041189</t>
  </si>
  <si>
    <t>BTV TRUCK LOGISTIK D.O.O.</t>
  </si>
  <si>
    <t>BE0446136850</t>
  </si>
  <si>
    <t>BV LEUVENSE SLEEPDIENST</t>
  </si>
  <si>
    <t>BRUSSELSESTEENWEG
26, HERENT</t>
  </si>
  <si>
    <t>IT00131760316</t>
  </si>
  <si>
    <t>CALCESTRUZZ</t>
  </si>
  <si>
    <t>VIA PALMANOVA SN,
Trieste</t>
  </si>
  <si>
    <t>26187994862</t>
  </si>
  <si>
    <t>CROATIA osiguranje d.d.</t>
  </si>
  <si>
    <t>Ulica Vatroslava Jagića 33,
10000 Zagreb</t>
  </si>
  <si>
    <t>85906237614</t>
  </si>
  <si>
    <t>CRONEX d. o. o.</t>
  </si>
  <si>
    <t>Saše Šantela 34, 52000
Pazin</t>
  </si>
  <si>
    <t>SI44496974</t>
  </si>
  <si>
    <t>STRUŽEVO 89</t>
  </si>
  <si>
    <t>55366450410</t>
  </si>
  <si>
    <t>RAJKI 39 A, 524444
TINJAN</t>
  </si>
  <si>
    <t>DIGITALNI TAHOGRAF doo</t>
  </si>
  <si>
    <t>VENTILATORSKA 8A,
LUČKO</t>
  </si>
  <si>
    <t>DIHTA d.o.o.</t>
  </si>
  <si>
    <t>LABINCI 83, KAŠTELIR</t>
  </si>
  <si>
    <t>BANKI 31 A, 52444
TINJAN</t>
  </si>
  <si>
    <t>SV.IVAN 19, BUZET</t>
  </si>
  <si>
    <t>ELEKTRO LOVREČIĆ d.o.o.</t>
  </si>
  <si>
    <t>JADRANSKI TRG 3A,
51000 RIJEKA</t>
  </si>
  <si>
    <t>DE328070990</t>
  </si>
  <si>
    <t>HELMHOLTZSTRASSE 2-9, BERLIN</t>
  </si>
  <si>
    <t>91115557093</t>
  </si>
  <si>
    <t>FEROS d.o.o.</t>
  </si>
  <si>
    <t>85821130368</t>
  </si>
  <si>
    <t>FINA</t>
  </si>
  <si>
    <t>Ulica grada Vukovara 70,
10000 Zagreb</t>
  </si>
  <si>
    <t>79757536699</t>
  </si>
  <si>
    <t>FIVAS TRANS D.O.O.</t>
  </si>
  <si>
    <t>21474550</t>
  </si>
  <si>
    <t>FLEET GROUP D.O.O.</t>
  </si>
  <si>
    <t>STOJANA PROTIĆA 13,
BEOGRAD (VRAČAR)</t>
  </si>
  <si>
    <t>95345244091</t>
  </si>
  <si>
    <t>FUSIO d.o.o.</t>
  </si>
  <si>
    <t>Buići 60, Poreč</t>
  </si>
  <si>
    <t>02309650515</t>
  </si>
  <si>
    <t>PIFARSKA ULICA 10,
Žminj</t>
  </si>
  <si>
    <t>84879165478</t>
  </si>
  <si>
    <t>GEO DELO d.o.o.</t>
  </si>
  <si>
    <t>PROLAZ FRANA
MATEJČIĆA 18, PAZIN</t>
  </si>
  <si>
    <t>12468341601</t>
  </si>
  <si>
    <t>A.ŠANTIĆA 30, POREČ</t>
  </si>
  <si>
    <t>SI66913942</t>
  </si>
  <si>
    <t>GO SMART D.O.O</t>
  </si>
  <si>
    <t>SI11524227</t>
  </si>
  <si>
    <t>Župančičeva ulica 8, 5270
Ajdovščina, Slovenija</t>
  </si>
  <si>
    <t>49713752334</t>
  </si>
  <si>
    <t>GRATIS d. o. o.</t>
  </si>
  <si>
    <t>Ivetići 76/c, 52000 Tinjan</t>
  </si>
  <si>
    <t>82298562620</t>
  </si>
  <si>
    <t>GUMIIMPEX - GRP d.o.o.</t>
  </si>
  <si>
    <t>43965974818</t>
  </si>
  <si>
    <t>HEP ELEKTRA D.O.O.</t>
  </si>
  <si>
    <t>87311810356</t>
  </si>
  <si>
    <t>HP d.d.</t>
  </si>
  <si>
    <t>55545787885</t>
  </si>
  <si>
    <t>HRVATSKE CESTE D.O.O.</t>
  </si>
  <si>
    <t>Vončinina ulica 3, Zagreb</t>
  </si>
  <si>
    <t>28921383001</t>
  </si>
  <si>
    <t>Hrvatske vode</t>
  </si>
  <si>
    <t>Ulica Grada Vukovara 220,
10000, Zagreb</t>
  </si>
  <si>
    <t>94315988508</t>
  </si>
  <si>
    <t>IAUDIT D.O.O.</t>
  </si>
  <si>
    <t>94163164178</t>
  </si>
  <si>
    <t>IDEA FORMA d.o.o.</t>
  </si>
  <si>
    <t>Ulica sv. Nikole Tavelića
29, 10000 Zagreb</t>
  </si>
  <si>
    <t>18902814270</t>
  </si>
  <si>
    <t>Industrijska ulica 18, 10360, Hrušćica</t>
  </si>
  <si>
    <t>Ulica Mihovila Pavleka, Miškine 64/C, 42000 Varaždin</t>
  </si>
  <si>
    <t>Poštanska ulica 9, 10410 Velika Gorica</t>
  </si>
  <si>
    <t>33665964163</t>
  </si>
  <si>
    <t>SARČIJA 28A, PAZIN</t>
  </si>
  <si>
    <t>46564276045</t>
  </si>
  <si>
    <t>INTER CARS d.o.o.</t>
  </si>
  <si>
    <t>13269963589</t>
  </si>
  <si>
    <t>ISTARSKI VODOVOD d. o. o.</t>
  </si>
  <si>
    <t>Sv. Ivan 8, 52420 Buzet</t>
  </si>
  <si>
    <t>23907732105</t>
  </si>
  <si>
    <t>GRADSKIH IGRALIŠTA
3, 52000 PAZIN</t>
  </si>
  <si>
    <t>30911615139</t>
  </si>
  <si>
    <t>ISTRAKOP d.o.o.</t>
  </si>
  <si>
    <t>PARTIZANSKA 4/1,
POREČ</t>
  </si>
  <si>
    <t>21828399218</t>
  </si>
  <si>
    <t>ITER-PROM d.o.o.</t>
  </si>
  <si>
    <t>11493014283</t>
  </si>
  <si>
    <t>JAKUS ZORAN</t>
  </si>
  <si>
    <t>JAVNI BILJEŽNIK</t>
  </si>
  <si>
    <t>27134138220</t>
  </si>
  <si>
    <t>JEŽ TRANSPORT D.O.O.</t>
  </si>
  <si>
    <t>ULICA GENERALA
BLAGE ZADRE 22, Zadar</t>
  </si>
  <si>
    <t>47871784630</t>
  </si>
  <si>
    <t>BRAĆE BAČIĆ 13, Rijeka</t>
  </si>
  <si>
    <t>SI72604760</t>
  </si>
  <si>
    <t>KAI TRANS D.O.O.</t>
  </si>
  <si>
    <t>05937912798</t>
  </si>
  <si>
    <t>KAMEN d. d.</t>
  </si>
  <si>
    <t>Trg slobode 2, 52000 Pazin</t>
  </si>
  <si>
    <t>78407041614</t>
  </si>
  <si>
    <t>Kamp Banki d.o.o.</t>
  </si>
  <si>
    <t>Banki 28, Brečevići</t>
  </si>
  <si>
    <t>62020293603</t>
  </si>
  <si>
    <t>KARBO ZIM D.O.O.</t>
  </si>
  <si>
    <t>BREZINSKA 16, DONJA
BISTRA</t>
  </si>
  <si>
    <t>SI27870871</t>
  </si>
  <si>
    <t>KENZO D.O.O.</t>
  </si>
  <si>
    <t>31697259786</t>
  </si>
  <si>
    <t>99721015226</t>
  </si>
  <si>
    <t>KOPLAST d. o. o.</t>
  </si>
  <si>
    <t>81145490196</t>
  </si>
  <si>
    <t>LABOSAN D.O.O.</t>
  </si>
  <si>
    <t>97943998009</t>
  </si>
  <si>
    <t>LAKMUS D.O.O</t>
  </si>
  <si>
    <t>HU11188898</t>
  </si>
  <si>
    <t>LAPIDIBUS KFT.</t>
  </si>
  <si>
    <t>93039509752</t>
  </si>
  <si>
    <t>LAUS INTERNATIONAL d.o.o.</t>
  </si>
  <si>
    <t>DR.FRANJE TUĐMANA
16B, SVETA NEDELJA</t>
  </si>
  <si>
    <t>32614011568</t>
  </si>
  <si>
    <t>LINKS d.o.o.</t>
  </si>
  <si>
    <t>72933999072</t>
  </si>
  <si>
    <t>LIV d.o.o.</t>
  </si>
  <si>
    <t>M.VLAŠIĆA 26/23,</t>
  </si>
  <si>
    <t>SI79175295</t>
  </si>
  <si>
    <t>47561283741</t>
  </si>
  <si>
    <t>LOG-MAT D.O.O</t>
  </si>
  <si>
    <t>IVANA LEPUŠIĆA 55</t>
  </si>
  <si>
    <t>LOGOSI-UNI-IMPEX d.o.o.</t>
  </si>
  <si>
    <t>KOPILICA 62, 21000</t>
  </si>
  <si>
    <t>91313368759</t>
  </si>
  <si>
    <t>LOVREČIĆ BAU d.o.o.</t>
  </si>
  <si>
    <t>Lovrečići 23, Jakovici</t>
  </si>
  <si>
    <t>Brajkovići 1/G, 52000 Brajkovići</t>
  </si>
  <si>
    <t>Josipa Jurja Strossmayera 106, Virivitica</t>
  </si>
  <si>
    <t>Sveti Ivan 3/2, 52420 Buzet</t>
  </si>
  <si>
    <t>LKV JANKO prevozi in posredništvo d.o.o.</t>
  </si>
  <si>
    <t>Gerečja vas 79, 2288 Hajdina, Slovenija</t>
  </si>
  <si>
    <t>05915994915</t>
  </si>
  <si>
    <t>LUMBRELA d.o.o.</t>
  </si>
  <si>
    <t>71584054580</t>
  </si>
  <si>
    <t>78438440818</t>
  </si>
  <si>
    <t>MARIJOS LOGISTIKA d.o.o.</t>
  </si>
  <si>
    <t>JOSIPA STADLERA 2,
ZADAR</t>
  </si>
  <si>
    <t>94367749069</t>
  </si>
  <si>
    <t>72103429290</t>
  </si>
  <si>
    <t>METAL FLEX D.O.O.</t>
  </si>
  <si>
    <t>ROŠINI 13, NOVA VAS</t>
  </si>
  <si>
    <t>52924753177</t>
  </si>
  <si>
    <t>MILIĆ TRANSPORTI D.O.O</t>
  </si>
  <si>
    <t>Stjepana Radića 131,
Brckovlja NI, Dugo Selo</t>
  </si>
  <si>
    <t>76359745572</t>
  </si>
  <si>
    <t>LADOVIĆI 12,
KALINOVICA</t>
  </si>
  <si>
    <t>36162371878</t>
  </si>
  <si>
    <t>Ulica grada Vukovara 33,
10000 Zagreb</t>
  </si>
  <si>
    <t>SI14803518</t>
  </si>
  <si>
    <t>MIRKO TOVORNIK</t>
  </si>
  <si>
    <t>PL8952186513</t>
  </si>
  <si>
    <t>MJG SERWIS SP.Z.O.O.SP.K.</t>
  </si>
  <si>
    <t>33760705978</t>
  </si>
  <si>
    <t>24681221169</t>
  </si>
  <si>
    <t>MURTAR RESORT D.O.O.</t>
  </si>
  <si>
    <t>64546066176</t>
  </si>
  <si>
    <t>NARODNE NOVINE d.d.</t>
  </si>
  <si>
    <t>Savski gaj XIII. 6, 10000
Zagreb</t>
  </si>
  <si>
    <t>ANDRIJE KAČIĆA MIOŠIĆA 1A, METKOVIĆ</t>
  </si>
  <si>
    <t>MEHANIKA PETROVIJA d.o.o.</t>
  </si>
  <si>
    <t>PETROVIJA, ULJARSKA 3, UMAG</t>
  </si>
  <si>
    <t>PUT KROZ METERIZE 21 B, ŠIBENIK</t>
  </si>
  <si>
    <t>69003884190</t>
  </si>
  <si>
    <t>NEOS d.o.o.</t>
  </si>
  <si>
    <t>95359864235</t>
  </si>
  <si>
    <t>BREZNICA 219, 42225
BREZNIČKI HUM</t>
  </si>
  <si>
    <t>96997862070</t>
  </si>
  <si>
    <t>DOLENICA 12 B, LUČKO</t>
  </si>
  <si>
    <t>89442231163</t>
  </si>
  <si>
    <t>KASTAVSKA 54, 52000
PAZIN</t>
  </si>
  <si>
    <t>53995860152</t>
  </si>
  <si>
    <t>Istarskih narodnjaka 20/a,
52000 PAZIN</t>
  </si>
  <si>
    <t>59416012683</t>
  </si>
  <si>
    <t>LINDAR 125, LINDAR</t>
  </si>
  <si>
    <t>44083233180</t>
  </si>
  <si>
    <t>LINDAR 126, Lindar</t>
  </si>
  <si>
    <t>48684086262</t>
  </si>
  <si>
    <t>15.SIJEČNJA 4, PAZIN</t>
  </si>
  <si>
    <t>63649442699</t>
  </si>
  <si>
    <t>UL. PIETRA KANDLERA
8 B, POREČ</t>
  </si>
  <si>
    <t>96146860628</t>
  </si>
  <si>
    <t>RIVA 4, Rijeka</t>
  </si>
  <si>
    <t>87591819780</t>
  </si>
  <si>
    <t>OLVIN d.o.o</t>
  </si>
  <si>
    <t>Put Vele Luke 2, Kali</t>
  </si>
  <si>
    <t>44827511522</t>
  </si>
  <si>
    <t>OPĆINA TINJAN</t>
  </si>
  <si>
    <t>Tinjan 2, 52444 Tinjan</t>
  </si>
  <si>
    <t>65951548986</t>
  </si>
  <si>
    <t>OREAS d.o.o.</t>
  </si>
  <si>
    <t>CANCINI 44, NOVA VAS</t>
  </si>
  <si>
    <t>FR27956508469</t>
  </si>
  <si>
    <t>OTL-TRANSPORTS P.FATTON</t>
  </si>
  <si>
    <t>89128547617</t>
  </si>
  <si>
    <t>PACCOMMERCE D.O.O.</t>
  </si>
  <si>
    <t>Šime Kurelića 20/6,52000
PAZIN</t>
  </si>
  <si>
    <t>50385585634</t>
  </si>
  <si>
    <t>PALMAN THERMO d. o. o.</t>
  </si>
  <si>
    <t>Mate Vlašića 39, 52440
Poreč - Parenzo</t>
  </si>
  <si>
    <t>25387659152</t>
  </si>
  <si>
    <t>BORGO 2 , MOTOVUN</t>
  </si>
  <si>
    <t>SI84342595</t>
  </si>
  <si>
    <t>PETER VENKO S.P.</t>
  </si>
  <si>
    <t>57444289760</t>
  </si>
  <si>
    <t>PLAVA LAGUNA D.D.</t>
  </si>
  <si>
    <t>Rade Končara 12, 52440
POREČ</t>
  </si>
  <si>
    <t>MAXIMILIANSTRASE 6,
SPEYER</t>
  </si>
  <si>
    <t>27110551698</t>
  </si>
  <si>
    <t>MARČANI 76, ČAZMA</t>
  </si>
  <si>
    <t>50173132693</t>
  </si>
  <si>
    <t>TOMIĆINI 48A, Tinjan</t>
  </si>
  <si>
    <t>65146658840</t>
  </si>
  <si>
    <t>Ul. Plase 19, Rijeka</t>
  </si>
  <si>
    <t>SI58507914</t>
  </si>
  <si>
    <t>PROJEKTOS D.O.O.</t>
  </si>
  <si>
    <t>MILOHANIĆI 15E, 524444
TINJAN</t>
  </si>
  <si>
    <t>69330174898</t>
  </si>
  <si>
    <t>RAFAEL D.O.O.</t>
  </si>
  <si>
    <t>LUKE LUKICA 53,
SLAVONSKI BROD</t>
  </si>
  <si>
    <t>68885813079</t>
  </si>
  <si>
    <t>REFUL D.O.O.</t>
  </si>
  <si>
    <t>PODRAVSKA 5,
BJELOVAR</t>
  </si>
  <si>
    <t>18683136487</t>
  </si>
  <si>
    <t>Katančićeva ulica 5, 10000
Zagreb</t>
  </si>
  <si>
    <t>84430586938</t>
  </si>
  <si>
    <t>RUDAN D.O.O.</t>
  </si>
  <si>
    <t>9.RUJAN 1/H, ŽMINJ</t>
  </si>
  <si>
    <t>21262862</t>
  </si>
  <si>
    <t>PISKAVICE BB, ARILJE</t>
  </si>
  <si>
    <t>44067449121</t>
  </si>
  <si>
    <t>S.T.E.M. PROMET j.d.o.o.</t>
  </si>
  <si>
    <t>TRIPALOV VOĆNJAK 1
44</t>
  </si>
  <si>
    <t>00472126249</t>
  </si>
  <si>
    <t>GREGORCI 91, 52444
KRINGA</t>
  </si>
  <si>
    <t>SI45852693</t>
  </si>
  <si>
    <t>SAMO URDIH D.O.O.</t>
  </si>
  <si>
    <t>SAN BOX D.O.O.</t>
  </si>
  <si>
    <t>97124675110</t>
  </si>
  <si>
    <t>78605733181</t>
  </si>
  <si>
    <t>LJUDEVITA
POSAVSKOG 3, SESVETE</t>
  </si>
  <si>
    <t>SATELLIC</t>
  </si>
  <si>
    <t>INDUSTRIELAAN 4 B,
HEULE</t>
  </si>
  <si>
    <t>18096390177</t>
  </si>
  <si>
    <t>SEMENIČ TRANSPORT D.O.O.</t>
  </si>
  <si>
    <t>DALMATINSKA 2,
POREČ</t>
  </si>
  <si>
    <t>SHELL ADRIA d.o.o.</t>
  </si>
  <si>
    <t>21078023523</t>
  </si>
  <si>
    <t>IT04901070260</t>
  </si>
  <si>
    <t>SPACE LOGISTIC SRL</t>
  </si>
  <si>
    <t>111050493</t>
  </si>
  <si>
    <t>SPREM FRUIT IRIG</t>
  </si>
  <si>
    <t>VUKA KARADZIĆA 1A,
IRIG</t>
  </si>
  <si>
    <t>SVIJET MEDIJA D.O.O.</t>
  </si>
  <si>
    <t>SI28514181</t>
  </si>
  <si>
    <t>T &amp; R VIDIC D.O.O.</t>
  </si>
  <si>
    <t>17543572349</t>
  </si>
  <si>
    <t>TASK d.o.o.</t>
  </si>
  <si>
    <t>N.TAVELIĆA 13,
VARAŽDIN</t>
  </si>
  <si>
    <t>SI89272196</t>
  </si>
  <si>
    <t>TERNIS D.O.O.</t>
  </si>
  <si>
    <t>ATU75992712</t>
  </si>
  <si>
    <t>TETRIS TRANSPORT GMBH</t>
  </si>
  <si>
    <t>SI91372429</t>
  </si>
  <si>
    <t>TIAN STORTIVE d.o.o.</t>
  </si>
  <si>
    <t>99404444555</t>
  </si>
  <si>
    <t>TINAL d. o. o.</t>
  </si>
  <si>
    <t>Hrvatskog Nar.Preporoda 1,
52000 Pazin</t>
  </si>
  <si>
    <t>35732817664</t>
  </si>
  <si>
    <t>TRANS EXPERT D.O.O.</t>
  </si>
  <si>
    <t>ULICA HRVATSKE
REPUBLIKE 17/B, OSIJEK</t>
  </si>
  <si>
    <t>40608679258</t>
  </si>
  <si>
    <t>VRH 23, LIŽNJAN</t>
  </si>
  <si>
    <t>63461226989</t>
  </si>
  <si>
    <t>FRANJE RAČKOG 13</t>
  </si>
  <si>
    <t>98412207395</t>
  </si>
  <si>
    <t>Ulica Matka Laginje 6,
Žminj</t>
  </si>
  <si>
    <t>48943063725</t>
  </si>
  <si>
    <t>TRANSPORTI MLINAR D.O.O.</t>
  </si>
  <si>
    <t>ISTARSKA ULICA 9</t>
  </si>
  <si>
    <t>48688494956</t>
  </si>
  <si>
    <t>D.GERVAIS 6, 52466
NOVIGRAD</t>
  </si>
  <si>
    <t>29571564403</t>
  </si>
  <si>
    <t>TRGO-TERM PRIJEVOZI d.o.o</t>
  </si>
  <si>
    <t>FANCEVLJEV PRILAZ 7,
10000 ZAGREB</t>
  </si>
  <si>
    <t>59969045152</t>
  </si>
  <si>
    <t>BADERNA 3 A, 52445
BADERNA -MOMPADERNO</t>
  </si>
  <si>
    <t>29347080782</t>
  </si>
  <si>
    <t>RADOVANI 15, VIŠNJAN</t>
  </si>
  <si>
    <t>31615978071</t>
  </si>
  <si>
    <t>M.VLAŠIĆA 30, POREČ</t>
  </si>
  <si>
    <t>86475294363</t>
  </si>
  <si>
    <t>TRI M d. o. o.</t>
  </si>
  <si>
    <t>Stancija Kaligari 3, 52440
Poreč - Parenzo</t>
  </si>
  <si>
    <t>47572307588</t>
  </si>
  <si>
    <t>TRIO I d.o.o.</t>
  </si>
  <si>
    <t>MAŽINJICA 101</t>
  </si>
  <si>
    <t>SI58293922</t>
  </si>
  <si>
    <t>TS JAKSETIĆ D.O.O.</t>
  </si>
  <si>
    <t>43157936253</t>
  </si>
  <si>
    <t>UL KRALJA
TOMISLAVA 54, 42223
VARAŽDINSKE TOPLICE</t>
  </si>
  <si>
    <t>90704508085</t>
  </si>
  <si>
    <t>03455963475</t>
  </si>
  <si>
    <t>USLUGA d.o.o. PAZIN</t>
  </si>
  <si>
    <t>ŠIME KURELIĆA 22,
52000 PAZIN</t>
  </si>
  <si>
    <t>PL8911281605</t>
  </si>
  <si>
    <t>USLUGI TRANSPORTOWE
RENATA CZE RWINSKA</t>
  </si>
  <si>
    <t>76564822079</t>
  </si>
  <si>
    <t>V.B.S. AMPLUS d.o.o.</t>
  </si>
  <si>
    <t>Mletačka 4, Pula</t>
  </si>
  <si>
    <t>SI67629334</t>
  </si>
  <si>
    <t>VERGI D.O.O.</t>
  </si>
  <si>
    <t>56561032745</t>
  </si>
  <si>
    <t>VITALIS VODA D.O.O.</t>
  </si>
  <si>
    <t>40321585935</t>
  </si>
  <si>
    <t>VODOPROMET D.O.O.</t>
  </si>
  <si>
    <t>34134218058</t>
  </si>
  <si>
    <t>VODOSKOK D.D.</t>
  </si>
  <si>
    <t>Čulinečka cesta 221 C,
ZAGREB</t>
  </si>
  <si>
    <t>74477491818</t>
  </si>
  <si>
    <t>ZELENA LUKA d.o.o.</t>
  </si>
  <si>
    <t>PUT JAZINE 328, Tisno</t>
  </si>
  <si>
    <t>59369205393</t>
  </si>
  <si>
    <t>TOPLIČKA 16B</t>
  </si>
  <si>
    <t>SI97781851</t>
  </si>
  <si>
    <t>ZOYI, IRIS GAZDAG s.p.</t>
  </si>
  <si>
    <t>Ulica Ernesta
Miloša - Via Ernest
Miloš 1, 52470
Umag - Umago</t>
  </si>
  <si>
    <t>Razlučno pravo</t>
  </si>
  <si>
    <t>Tina Ujevića 7, 44000 Sisak</t>
  </si>
  <si>
    <t>VELIKA ULICA 33A, Novigrad</t>
  </si>
  <si>
    <t>Majer 18, Čavle</t>
  </si>
  <si>
    <t>AGENCIJA M.I.P. d.o.o. u stečaju</t>
  </si>
  <si>
    <t>Brečevići, Banki 28, 52444 Tinjan</t>
  </si>
  <si>
    <t>FILIPČIĆ ANDREJ S.P.</t>
  </si>
  <si>
    <t>BAŠIĆI 41D, 52000 Jakovici</t>
  </si>
  <si>
    <t>Šoić Josip, vl. AUTOPRIJEVOZ ŠOIĆ, obrt za prijevoz</t>
  </si>
  <si>
    <t>Bećirević &amp; Križić B &amp; K Logistika d.o.o.</t>
  </si>
  <si>
    <t>BANKO MOBIL HOME d.o.o. u stečaju</t>
  </si>
  <si>
    <t>Vinković Mirko, vl. BENJAMIN, obrt za cestovni prijevoz</t>
  </si>
  <si>
    <t>GRADIŠĆE 8/A, 52341 Žminj</t>
  </si>
  <si>
    <t>Bukvić Jovo, vl. BETONCOMERCE, OBRT ZA PROIZVODNJU PROIZVODA OD BETONA ZA
GRAĐEVINARSTVO</t>
  </si>
  <si>
    <t>Turopoljska 11, 10410 Lukavec</t>
  </si>
  <si>
    <t>SIROTIĆ DAVOR, vl. OBRTA ZA ODRŽAVANJE I POPRAVAK MOTORNIH VOZILA "DAKI"</t>
  </si>
  <si>
    <t>BANKO DORICA</t>
  </si>
  <si>
    <t>BANKO MATIJA, vl. DUB, STOLARSKI OBRT TINJAN</t>
  </si>
  <si>
    <t>OŠO ERMANO, vl. ELEKTOMEHANIKA</t>
  </si>
  <si>
    <t>Lovrečići  BB, Jakovići, Tinjan</t>
  </si>
  <si>
    <t>Ulica Simona Gregorčiča 8, 10000 Zagreb</t>
  </si>
  <si>
    <t>ELEKTRONIČKI RAČUNI D.O.O.</t>
  </si>
  <si>
    <t>ERSTE CARD CLUB d.o.o.</t>
  </si>
  <si>
    <t>ULICA FRANA FOLNEGOVIĆA 6, 10000 ZAGREB</t>
  </si>
  <si>
    <t>SLAVONSKA AVENIJA 1 C, 10000 Zagreb</t>
  </si>
  <si>
    <t>ADRIATIC OSIGURANJE DD</t>
  </si>
  <si>
    <t>MARNOVA 33, ZAGORJE
OB SAVI, SLOVENIJA</t>
  </si>
  <si>
    <t>Slavonska avenija 62 A, 10000 Zagreb</t>
  </si>
  <si>
    <t>G.E.O.T.I.M. d.o.o.</t>
  </si>
  <si>
    <t>GUBČEVA ULICA 11, SLOVENIJA</t>
  </si>
  <si>
    <t>Ulica grada Vukovara 37, 10000 Zagreb</t>
  </si>
  <si>
    <t>JANEZA TRDINE 7, Rijeka</t>
  </si>
  <si>
    <t xml:space="preserve">GAČIĆ ILIJA, vl. IKO TRANSPORT </t>
  </si>
  <si>
    <t xml:space="preserve">
Bana Josipa Jelačića 116, Vukovar</t>
  </si>
  <si>
    <t>Ulica Francesca Tenchinija 2 A, 10000 Zagreb</t>
  </si>
  <si>
    <t>ISTRA-PAPIR D.O.O.</t>
  </si>
  <si>
    <t>AUGUSTA CESARCA 66, 35000 Slavonski Brod</t>
  </si>
  <si>
    <t xml:space="preserve">
GRINTAVICA 50 A, 52444 Brečevići</t>
  </si>
  <si>
    <t>K-VOR d.o.o.</t>
  </si>
  <si>
    <t>GORENJA VAS 37 A 5213, Slovenija
KANAL</t>
  </si>
  <si>
    <t>ZVEZNA ULICA 2A,
LJUBLJANA, SLOVENIJA</t>
  </si>
  <si>
    <t>KONICA MINOLTA HRVATSKA-POSLOVNA RJEŠENJA D.O.O.</t>
  </si>
  <si>
    <t>Horvatova ulica 82, 10000 Zagreb</t>
  </si>
  <si>
    <t>KONDOROSI UT 2/A, MAĐARSKA</t>
  </si>
  <si>
    <t>Ljubljanska ulica 2 A, 10431 Sveta Nedelja</t>
  </si>
  <si>
    <t>06666324486</t>
  </si>
  <si>
    <t>JANEZA TRDINE 7, 51000 Rijeka</t>
  </si>
  <si>
    <t>Goluža Tomislav, vl. M &amp; K, obrt za prijevoz, usluge i trgovinu</t>
  </si>
  <si>
    <t>MILIGRAM d.o.o.</t>
  </si>
  <si>
    <t>PODGRAD 15 D,
ŠENTJUR, SLOVENIJA</t>
  </si>
  <si>
    <t>JEDNOSCI NARODOWEJ
238/14, POLJSKA</t>
  </si>
  <si>
    <t>Varaždinska ulica - Odvojak II 7, 42000 Jalkovec</t>
  </si>
  <si>
    <t>ULICA ALEXANDERA VON HUMBOLDTA 4 B, 10000 ZAGREB</t>
  </si>
  <si>
    <t>MARGETIĆ DRAGUTIN, vl.obrta MARKOP</t>
  </si>
  <si>
    <t>ANĐELIĆ JURE, vl. Obrt za autoprijevoz</t>
  </si>
  <si>
    <t>Blašković Goran, vl. OBRT ZA CESTOVNI PRIJEVOZ ROBE "BLAŠ-TRANS"</t>
  </si>
  <si>
    <t>Pilat Igor, vl. Obrta za održavanje i popravak motornih vozila"GUMI SERVIS PILAT" Pazin</t>
  </si>
  <si>
    <t>TOMINIĆ DEAN, vl. OBRT ZA TRGOVINU TOMINIĆ</t>
  </si>
  <si>
    <t>AVENUE DU GENERAL
DE GAULLE 54, GENLIS, FRANCUSKA</t>
  </si>
  <si>
    <t>BELLINI PAOLA</t>
  </si>
  <si>
    <t>OPLOTNISKA CESTA
13A, SLOVENSKE
KONJICE, SLOVENIJA</t>
  </si>
  <si>
    <t>PROLETARSKA CESTA 4, SLOVENIJA</t>
  </si>
  <si>
    <t>06273835065</t>
  </si>
  <si>
    <t xml:space="preserve">MILOHANIĆ MLADEN, vl.  PRŠUTI MILOHANIĆ O.P.G.
</t>
  </si>
  <si>
    <t>BANČIĆ SANDI, vl. S&amp;V, OBRT ZA TRGOVINU NA VELIKO, TINJAN, GREGORCI 91</t>
  </si>
  <si>
    <t>MEDNARODNI PREHOD
2A, ŠEMPETER PRI
GORICI, SLOVENIJA</t>
  </si>
  <si>
    <t>Žakanje 58 B, 47000 Žakanje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</si>
  <si>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(AGENCIJA M.I.P. d.o.o.)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</si>
  <si>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(B&amp;K LOGISTIKAD.O.O)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</si>
  <si>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(GEOTIM d.o.o.)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</si>
  <si>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(RUZE STOJANOVIC 16, BOROVO)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</si>
  <si>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OIB, naziv javnog bilježnika, adresu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</si>
  <si>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(K-VOR j.d.o.o.)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</si>
  <si>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(6666324486)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</si>
  <si>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(Obrt za održavanje i popravak motornih vozila"GUMI SERVIS PILAT" Pazin)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</si>
  <si>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(OBRT ZA POPRAVAK I
TRGOVINU MOTORNIM
PILAMA "LUKEŽ")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</si>
  <si>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(POLJOPRIVREDNI OBRT
LUKINOVIĆ)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</si>
  <si>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(6273835065)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</si>
  <si>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(Sesvetska cesta 71, Sesvete)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</si>
  <si>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(PODČUDNIĆ 3, ČAVLE)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</si>
  <si>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(KOLODVORSKA 47, LEKENIK)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</si>
  <si>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(ILICA 412A, Zagreb)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</si>
  <si>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(ERSTE CARD CLUB DINERS /
MASTE) i drugu adresu vjerovnika (Praška 5, Zagreb)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</si>
  <si>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(KRENOVAC 10, ČAVLE -PODRVANJ)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</si>
  <si>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(VIKTORA CARA EMINA 2, 51000 RIJEKA)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</si>
  <si>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(Jelačićev trg 7, Rijeka)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</si>
  <si>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(Krapinska 37, ZAPREŠIĆ)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</si>
  <si>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(GRINTOVICA 51)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</si>
  <si>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(KONICA MINOLTA HRVATSKA d.o.o.) i drugu adresu vjerovnika (RADNIČKA CESTA 1A, ZAGREB)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</si>
  <si>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(KUMIČIĆEVA 62A,
RIJEKA)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</si>
  <si>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(JELAČIĆEV TRG 7,
RIJEKA)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</si>
  <si>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(MIROSLAVA KRLEŽE 16,
SPLIT)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</si>
  <si>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(Orljakovo 28/H, Kamanje)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</si>
  <si>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(MUSALEŽ 27A, POREČ)</t>
    </r>
  </si>
  <si>
    <t>MUŠALEŽ 65 A, 52440 MUŠALEŽ</t>
  </si>
  <si>
    <t>SARAJA USLUGE D.O.O. u stečaju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</si>
  <si>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(SARAJA USLUGE D.O.O.)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</si>
  <si>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(Podnanos 1, PODNANOS)</t>
    </r>
  </si>
  <si>
    <t>Ulica Ljudevita Gaja 68, 42000 Kućan Marof</t>
  </si>
  <si>
    <t xml:space="preserve">Licardo Doriano, vl. SERVIS MAKITA, obrt za usluge </t>
  </si>
  <si>
    <t>BRAVNICARJEVA
ULICA 13, LJUBLJANA, SLOVENIJA</t>
  </si>
  <si>
    <t>VIA PROVINCIALE EST
17/1/A, SALGAREDA
(TV), ITALIJA</t>
  </si>
  <si>
    <t>LETALIŠKA CESTA 32,
Ljubljana, SLOVENIJA</t>
  </si>
  <si>
    <t>SCHLOSSGASSE 3,
BLEIBURG, AUSTRIJA</t>
  </si>
  <si>
    <t>RIMSKA CESTA 19C,
TREBNJE, SLOVENIJA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</si>
  <si>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(TRANSPORT IN TIMA j.d.o.o.)</t>
    </r>
  </si>
  <si>
    <t>TRANSPORT IN TIME j.d.o.o. u stečaju</t>
  </si>
  <si>
    <t>ULICA NIKOLE TESLE
18, ILIRSKA BISTRICA, SLOVENIJA</t>
  </si>
  <si>
    <t>CESTA DOLOMITSKEGA
ODREDA 159,
LJUBLJANA, SLOVENIJA</t>
  </si>
  <si>
    <t>VODINJOF SLAVEN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</si>
  <si>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(Rovinjska 102, Poreč)</t>
    </r>
  </si>
  <si>
    <t>RADMANI 42, 52440 RADMANI</t>
  </si>
  <si>
    <t>Trg Drage Iblera 10, 10000 Zagreb</t>
  </si>
  <si>
    <t>08622180689</t>
  </si>
  <si>
    <t>BRUHANJA VAS 31 ,
1312 VIDEM
DOBROPOLJE, SLOVENIJA</t>
  </si>
  <si>
    <t>Šop Tomislav, vl. TRANSPORT ŠOP, obrt za prijevoz robe</t>
  </si>
  <si>
    <t>Kmet Marijo, vl.TRANSPORTI KMET Obrt za prijevoz robe</t>
  </si>
  <si>
    <t>Stankić Davor, vl. TRANSPORTI STANKIĆ</t>
  </si>
  <si>
    <t>Radovan Bruno, vl. Trgovački obrt TRUCK LINE, Višnjan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</si>
  <si>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 neispravan OIB vjerovnika (8622180689) i drugu adresu vjerovnika (BAUEROVA 7, ZAGREB)</t>
    </r>
  </si>
  <si>
    <t>Papić Saša, vl. TRGOVAČKI OBRT VIDE I MATICE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</si>
  <si>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(TTI D.O.O. DAF PRODAJA I SERVI S)</t>
    </r>
  </si>
  <si>
    <t>TTI D.O.O.</t>
  </si>
  <si>
    <t>UČILIŠTE VOZAČ ustanova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</si>
  <si>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(UČILIŠTE VOZAČ)</t>
    </r>
  </si>
  <si>
    <t>AL.DANILEWICZ-ZIELINSKIEJ 31, Poljska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</si>
  <si>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(PODUZETNIČKA ZONA
BIBIĆI, 52342 SVETVINČENAT)</t>
    </r>
  </si>
  <si>
    <t>Pazinska 2 i, 52341 Žminj</t>
  </si>
  <si>
    <t>VALTURSKO POLJE 212, Valtura</t>
  </si>
  <si>
    <t>Bolić Gordana, vl. ZLOĆO TRANSPORT</t>
  </si>
  <si>
    <t>Spodnja ulica 48, 9220
Lendava-Gaberje, Slovenija</t>
  </si>
  <si>
    <t>KUKURUZOVIĆ MARIJAN, vl. AGROTEHNA, OBRT ZA PROIZVODNJU METALNIH KONSTRUKCIJA I NJIHOVIH DIJELOVA</t>
  </si>
  <si>
    <t>BEHARIĆ SENAD, AUTOPRIJEVOZNIK</t>
  </si>
  <si>
    <t>ADELLA d.o.o. za transport i trgovinu</t>
  </si>
  <si>
    <t>ADRIA MEDIC USTANOVA ZA ZDRAVS TVENU SKRB</t>
  </si>
  <si>
    <t>IVANKOVIĆ MARIO, vl. AUTOMEHANIČARSKA RADNJA</t>
  </si>
  <si>
    <t>Poleto Zdravko, vl. AUTOPRIJEVOZ POLETTO</t>
  </si>
  <si>
    <t>ANTOLOVIĆ MILAN OPG POLJOPRIVREDNO GOSPODARSTVO</t>
  </si>
  <si>
    <t>AUTODOPRAVA PODHORNI S.R.O.</t>
  </si>
  <si>
    <t>AUTOPRIJEVOZ PRINCIP D.O.O.</t>
  </si>
  <si>
    <t>AWI-TRANS IWONA WACHOWICZ P.T.U.H</t>
  </si>
  <si>
    <t>Banko Ana, vl. Trgovački obrt "PLINARA BADERNA" Baderna 3 a Baderna</t>
  </si>
  <si>
    <t>BC INVEST SP.Z.O.O. LOG SP.K.</t>
  </si>
  <si>
    <t>BORKOVIĆ TRANSPORTI d.o.o.</t>
  </si>
  <si>
    <t>BOTRANS - BRANKO OBERČ S.P.</t>
  </si>
  <si>
    <t>BRUSIĆ MILIVOJ, PRIVATNI AUTOPRIJEVOZNIK</t>
  </si>
  <si>
    <t>DACAR TRANSPORTNE STORITVE D.O.O.</t>
  </si>
  <si>
    <t>ERSTE&amp;STEIERMARKISCHE BANK D.D.</t>
  </si>
  <si>
    <t>EUROPEAN ECO SERVICE GMBH</t>
  </si>
  <si>
    <t>Gradus-Ars produkcija, proizvodnja, storitve d.o.o.</t>
  </si>
  <si>
    <t>INSPEKT PAZIN d.o.o. Tehničko ispitivanje i analiza</t>
  </si>
  <si>
    <t>ISTARSKA KREDITNA BANKA UMAG d.d.</t>
  </si>
  <si>
    <t>Lukež Mladen, vl. OBRTA ZA POPRAVKE I TRGOVINU "SEGA" Pazin, Lindar 126/a</t>
  </si>
  <si>
    <t>Lukež Radovan, vl. OBRTA ZA POPRAVAK I TRGOVINU MOTORNIM PILAMA "LUKEŽ"</t>
  </si>
  <si>
    <t>LUKINOVIĆ DAMIR, vl. POLJOPRIVREDNI OBRT LUKINOVIĆ</t>
  </si>
  <si>
    <t>MINISTARSTVO UNUTARNJIH POSLOVA</t>
  </si>
  <si>
    <t>NALETILIĆ IVAN, vl. AUTOPRIJEVOZNIK NALETILIĆ, OBRT ZA CESTOVNI PRIJEVOZ ROBE</t>
  </si>
  <si>
    <t>Odvjetničko društvo GARANKIĆ &amp; PARTNERI d.o.o.</t>
  </si>
  <si>
    <t>ODVJETNIČKO DRUŠTVO STANIĆ I PARTNERI D.O.O.</t>
  </si>
  <si>
    <t>Peteh Elvin, vl. GALO TRANSPORT, obrt za cestovni prijevoz robe</t>
  </si>
  <si>
    <t>Poldrugovac Sandro, vl. SANDROKOP, obrt za uslužne djelatnosti</t>
  </si>
  <si>
    <t>POLIZEIPRASIDIUM RHEINPFAIZ ZENTRALE BUZGEIDSTEILE</t>
  </si>
  <si>
    <t>PRENC MARINO, vl. PRENC-M, OBRT ZA PRIPREMNE RADOVE NA GRADILIŠTU</t>
  </si>
  <si>
    <t>REPUBLIKA HRVATSKA MINISTARSTVO FINANCIJA</t>
  </si>
  <si>
    <t>S &amp; N ŠPED D.O.O. PRIVREDNO DRUŠTVO ZA TRANSPORT PROIZVODNJU I TRGOVINU ARILJE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</si>
  <si>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(MOBILISIS d.o.o.) i drugu adresu vjerovnika (MEĐIMURSKA 28, VARAŽDIN)</t>
    </r>
  </si>
  <si>
    <t>SICK MOBILISIS d.o.o.</t>
  </si>
  <si>
    <t>DA
2.960,06 EUR</t>
  </si>
  <si>
    <t>Redovna tražbina</t>
  </si>
  <si>
    <t>05.02.2025.</t>
  </si>
  <si>
    <t>06.02.2025.</t>
  </si>
  <si>
    <t>Račun-otpremnica</t>
  </si>
  <si>
    <t>Ugovor SC-14847</t>
  </si>
  <si>
    <t>07.02.2025.</t>
  </si>
  <si>
    <t>Ugovor o održavanju aplikativne programske opreme 31/2023 od 24.11.2023.g.</t>
  </si>
  <si>
    <t>10.02.2025.</t>
  </si>
  <si>
    <t>12.02.2025.</t>
  </si>
  <si>
    <t>Rješenje Hrvatskih voda VGI za mali sliv "Mirna-Dragonja", Naselje Verona 4, Buzet, za plaćanje naknade za uređenje voda</t>
  </si>
  <si>
    <t>DA
148,17 EUR</t>
  </si>
  <si>
    <t>Račun 4669/0004/202 od 21.09.2023.</t>
  </si>
  <si>
    <t>11.02.2025.</t>
  </si>
  <si>
    <t>kupoprodaja robe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</si>
  <si>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nije iskazao iznos dospjele tražbine</t>
    </r>
  </si>
  <si>
    <t>13.02.2025.</t>
  </si>
  <si>
    <t>Vjerodostojna isprava-izvod iz poslovnih knjiga br. naloga:82001456 od 12.02.2025. (za ugovorni račun broj: 2203106346); 
Vjerodostojna isprava-izvod iz poslovnih knjiga br. naloga:82001457 od 12.02.2025. (za ugovorni račun broj: 2300069392)</t>
  </si>
  <si>
    <t>Porezni dug</t>
  </si>
  <si>
    <t>Ugovor o pruženju poštanskih usluga DP-02/9/6-021809/22 od 13.10.2022.</t>
  </si>
  <si>
    <t>Trošak sastava isprava</t>
  </si>
  <si>
    <t>14.02.2025.</t>
  </si>
  <si>
    <t>Računi broj: 385/1/2 od 30.06.2023, 405/1/2 od 12.07.2023, 418/1/2 od 25.07.2023, 447/1/2 od 28.08.2023, 470/1/2 od 11.09.2023.</t>
  </si>
  <si>
    <t>Računi za isporučena dobra i usluge</t>
  </si>
  <si>
    <t>17.02.2025.</t>
  </si>
  <si>
    <t>DA
70.000,00 EUR</t>
  </si>
  <si>
    <t>Rješenje o otvaranju predstečajnog postupka poslovni broj St-13/2025-9</t>
  </si>
  <si>
    <t>18.02.2025.</t>
  </si>
  <si>
    <t>DA
1.000,00 EUR</t>
  </si>
  <si>
    <t>Računi za izvršene usluge</t>
  </si>
  <si>
    <t>Naknada za usluge putem digitalnog certifikata (PKI) Obračun naknade za provedbu osnove za plaćanje - prisilna naplata (čl.22.Zakona o provedbi ovrhe na novčanim sredstvima - NN 68/18,02/20,46/20,47/20)</t>
  </si>
  <si>
    <t>19.02.2025.</t>
  </si>
  <si>
    <t>DA
103,01 EUR</t>
  </si>
  <si>
    <t>Rješenje o komunalnoj naknadi KL: UP/I-363-03/22-01/788 Ur.br.:2163-37-03/01-22-1</t>
  </si>
  <si>
    <t>DA
15.507,80 EUR</t>
  </si>
  <si>
    <t>SKEN d.o.o. Ilirska Bistrica</t>
  </si>
  <si>
    <t>Bazovička cesta 32, Ilirska Bistrica, Slovenija</t>
  </si>
  <si>
    <t>NE</t>
  </si>
  <si>
    <t>Ugovor o prijevozu (izvršeni prijevoz od Heinenoord (Nizozemska) do Poreča)</t>
  </si>
  <si>
    <t>21.02.2025.</t>
  </si>
  <si>
    <t>Ugovor o kreditu broj 9007026850, zaključen 28. lipnja 2021.g.</t>
  </si>
  <si>
    <t>DA
378.982,79 EUR</t>
  </si>
  <si>
    <t>Ugovor o kreditu broj 9247100145, zaključen 24. ožujka  2023.g.</t>
  </si>
  <si>
    <t>DA
644.218,08 EUR</t>
  </si>
  <si>
    <t>Ugovor o kreditu broj 900702586-0, zaključen 06. lipnja 2020.g., Aneks 1. zaključen 22. srpnja 2022.g., Ankes 2. zaključen 22. srpnja 2023.g.</t>
  </si>
  <si>
    <t xml:space="preserve">DA
1.149.339,49 EUR </t>
  </si>
  <si>
    <t>DA
311.645,73 EUR</t>
  </si>
  <si>
    <t>Ugovor o kreditu broj 900702455-8, zaključen 26. listopada 2018.g.</t>
  </si>
  <si>
    <t>DA
84.200,97 EUR</t>
  </si>
  <si>
    <t>Ugovor o kreditu broj 9007026850, zaključen 28. lipnja 2021.g.;
Ugovor o kreditu broj 9247100145, zaključen 24. ožujka  2023.g.;
Ugovor o kreditu broj 9247100145, zaključen 24. ožujka 2023.g., solemniziran kod v.d. Javnog bilježnika Marijana Paulišića, pod poslovnim brojem OV-1823/2023;
Ugovor o kreditu broj 900702586-0, zaključen 06. lipnja 2020.g., Aneks 1. zaključen 22. srpnja 2022.g., Aneks 2. zaključen 22. srpnja 2023.g.</t>
  </si>
  <si>
    <t>Ugovor o pretplatničkom odnosu, šifra</t>
  </si>
  <si>
    <t>TRANSPORTI STANKIĆ d.o.o.</t>
  </si>
  <si>
    <t>20.02.2025.</t>
  </si>
  <si>
    <t>Ulica Drage Gervaisa - Via Drago Gervais 6, 52466 Novigrad - Cittanova</t>
  </si>
  <si>
    <t>Računi br. 1125/Posl1/2, 1255/Posl1/2 i 1372/Posl1/2 te Ugovor o prijenosu gospodarske cjeline od 1.12.2022.</t>
  </si>
  <si>
    <t>24.02.2025.</t>
  </si>
  <si>
    <t>26.02.2025.</t>
  </si>
  <si>
    <t>25.02.2025.</t>
  </si>
  <si>
    <t>Računi, konto kartica</t>
  </si>
  <si>
    <t>Ugovor o pozajmici, konto kartice</t>
  </si>
  <si>
    <t>Zajam-Ugovori</t>
  </si>
  <si>
    <t>IOS na dan 31.12.2024.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</si>
  <si>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OIB koji pripada SAN BOX d.o.o. (29625629048)</t>
    </r>
  </si>
  <si>
    <t>BANKI 28, 52444 TINJAN</t>
  </si>
  <si>
    <t>Konto kartice, IOS na dan 24.02.2025., Računi</t>
  </si>
  <si>
    <t>Potraživanje za pružene usluge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</si>
  <si>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nije naznačio iznos dospjele tražbine kao ni iznos tražbine koji dospjeva nakon otvaranja predstečajnog postupka. Dostavljena konto kartica sa saldom potraživanja u iznosu od 1.078,51 EUR. Vjerovnik je naznačio iznos tražbine od 1.078,51 EUR kao razlučno pravo bez naznake pravne osnove i dio imovine na koju se odnosi razlučno pravo.</t>
    </r>
  </si>
  <si>
    <t>Konto kartice</t>
  </si>
  <si>
    <t>Konto kartica, preslike računa, izračun zakonskih zateznih kamata</t>
  </si>
  <si>
    <t>Ugovori o dugoročnom zajmu
0112-2023 na iznos od 800,00 EUR, 3110-2023 na iznos od 91.103,26 EUR, 2209-2023 na iznos od 61.512,00 EUR, 1609-2023 na iznos od 18.061,63 EUR, 0109-2023 na iznos od 60.000,00 EUR, 3108-2023 na iznos od 90.000,00 EUR, 0408-2023 na iznos od 49.500,00 EUR, 1007-2023 na iznos od 46.000,00 EUR, 2908-2023 na iznos od 10.000,00 EUR, 1606-2023 na iznos od 2.900,00 EUR, 1007-2023 na iznos od 20.000,00 EUR, 1509-2022 na iznos od 103.000,00 KN (13.670,45 EUR), 2608-2022 na iznos od 80.000,00 kn (10.617,82 EUR), 1608-2022 na iznos od 280.000,00 kn (37.162,39 EUR), 12-08-2022 na iznos od 50.000,00 kn (6.636,14 EUR), 02-08-2022 na iznos od 35.000,00 kn (4.645,30 EUR), 2907-2022 na iznos od 120.000,00 kn (15.926,74 EUR)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</si>
  <si>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naveo neispravan zbroj dospjele tražbine (zbroj glavnice i kamate daje iznos od 23.079,63 EUR)</t>
    </r>
  </si>
  <si>
    <t>Ugovor o kreditu broj 900702749-4, zaključen 02. svibnja 2022.g., Aneks 1. zaključen 22. srpnja 2022., Aneks 2. zaključen 22. ožujka 2023.g.</t>
  </si>
  <si>
    <t>Ugovor o transakcijskom računu poslovnog subjekta zaključen 28.05.2012.</t>
  </si>
  <si>
    <t>Nekretnine upisane u zemljišne knjige Općinskog suda u Pazinu, k.o. Tinjan, zk. ul. 1778 k.č. 519/1 ZGR., i k.č.br. 5087</t>
  </si>
  <si>
    <t>Ugovori o osiguranju automobilskog kaska i automobilske odgovornosti, računi, Rješenje o ovrsi posl. br. Ovrv-7690/2024 (UPP/OS-Ovrv-673/2024) od 08.01.2025.g.
Kod Općinskog suda u Pazinu posl. br. Ovrv-7690/2024 (JB Miodrag Ivković posl.br. UPP/OS-Ovrv-673/2024) u tijeku je ovršni postupak između vjerovnika kao ovrhovoditelja i dužnika kao ovršenika</t>
  </si>
  <si>
    <t>DA
149.207,47 EUR</t>
  </si>
  <si>
    <t>Ugovor o korištenju opreme i usluga Mobilisis sustava za upravljanje i nadzor voznog parka broj: 40001773 od dana 1.4.2023.g., Računi broj: 6025/1/, 6744/1/1, 7570/1/1, 8331/1/1, 9122/1/1, 240/1/1, 2879/1/1, 3651/1/1, 5293/1/1</t>
  </si>
  <si>
    <t>Ugovor o pozajmici, konto kartica</t>
  </si>
  <si>
    <t>DA
72.997,54 EUR/550.000,00 kn</t>
  </si>
  <si>
    <t>09509112803 / SI61596582</t>
  </si>
  <si>
    <t>DA
1.969,73 EUR</t>
  </si>
  <si>
    <t>Ugovor o pozajmici, konto kartice, ugovor o cesiji, izjava o prijeboju</t>
  </si>
  <si>
    <t>Računi br.: 5300029597,E500218604, 6300787128, 6300792285, 6300797479, 6300802752, 5002185253, 6300806529, 6300812378, 9406003208, 5100174178, 6300816074, E500242545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</si>
  <si>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(TRGOVAČKI OBRT VIDE I MATICE). 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naznačio iznos razlučnog prava bez navođenja pravne osnove te dijela imovine na koji se odnosi razlučno pravo</t>
    </r>
  </si>
  <si>
    <t>27.02.2025.</t>
  </si>
  <si>
    <t>Ugovor o pozajmci, konto kartice</t>
  </si>
  <si>
    <t xml:space="preserve">DA
</t>
  </si>
  <si>
    <t>Hrvatska radiotelevizija</t>
  </si>
  <si>
    <t>Prisavlje 3, 10000 Zagreb</t>
  </si>
  <si>
    <t>Redovni računi i ovršni postupci</t>
  </si>
  <si>
    <t>TOVORNIK MARKO</t>
  </si>
  <si>
    <t>1.Vjerodostojna isprava-račun br. 2024-308 od 8. travnja 2024. i ovjereni prijevod;
2. rješenje o ovrsi od 31.01.2025. OS Pazin, Ovrv-8636/2024, JB Karla Ladavac UPP-OS-Ovrv-586/2024</t>
  </si>
  <si>
    <t>DA
2.232,67 EUR</t>
  </si>
  <si>
    <t>28.02.2025.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</si>
  <si>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nepotpunu adresu vjerovnika (Jakovići, Tinjan).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prijavu tražbine dostavio van roka.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</si>
  <si>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prijavu tražbine dostavio van roka.</t>
    </r>
  </si>
  <si>
    <t>PODGRAD 15 D, 3220 Šentjur, SLOVENIJA</t>
  </si>
  <si>
    <t>118-08-4012-25-62</t>
  </si>
  <si>
    <t>03.03.2025.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</si>
</sst>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3"/>
  <sheetViews>
    <sheetView tabSelected="1" zoomScaleNormal="100" workbookViewId="0">
      <selection activeCell="C15" sqref="C15"/>
    </sheetView>
  </sheetViews>
  <sheetFormatPr defaultRowHeight="13.2" x14ac:dyDescent="0.25"/>
  <cols>
    <col min="1" max="1" width="4.33203125" style="1" customWidth="1"/>
    <col min="2" max="2" width="25" style="11" bestFit="1" customWidth="1"/>
    <col min="3" max="3" width="14.5546875" style="11" customWidth="1"/>
    <col min="4" max="4" width="16.5546875" style="18" bestFit="1" customWidth="1"/>
    <col min="5" max="5" width="8.332031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0" style="1" customWidth="1"/>
    <col min="12" max="12" width="14.8867187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4" style="1" customWidth="1"/>
    <col min="17" max="17" width="11.33203125" style="1" customWidth="1"/>
    <col min="18" max="18" width="34.6640625" style="1" customWidth="1"/>
    <col min="19" max="19" width="12.6640625" style="1" customWidth="1"/>
    <col min="20" max="20" width="18.88671875" style="1" customWidth="1"/>
  </cols>
  <sheetData>
    <row r="1" spans="1:20" s="4" customFormat="1" ht="12" x14ac:dyDescent="0.2">
      <c r="A1" s="19" t="s">
        <v>0</v>
      </c>
      <c r="B1" s="19"/>
      <c r="C1" s="19"/>
      <c r="D1" s="21" t="s">
        <v>1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4" customFormat="1" ht="10.199999999999999" x14ac:dyDescent="0.2">
      <c r="A2" s="19" t="s">
        <v>2</v>
      </c>
      <c r="B2" s="19"/>
      <c r="C2" s="19"/>
      <c r="D2" s="22" t="s">
        <v>719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4" customFormat="1" ht="10.199999999999999" x14ac:dyDescent="0.2">
      <c r="A3" s="19" t="s">
        <v>21</v>
      </c>
      <c r="B3" s="19" t="s">
        <v>3</v>
      </c>
      <c r="C3" s="19"/>
      <c r="D3" s="20" t="s">
        <v>33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4" customFormat="1" ht="10.199999999999999" x14ac:dyDescent="0.2">
      <c r="A4" s="19" t="s">
        <v>22</v>
      </c>
      <c r="B4" s="19"/>
      <c r="C4" s="19"/>
      <c r="D4" s="20" t="s">
        <v>718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4" customFormat="1" ht="10.199999999999999" x14ac:dyDescent="0.2">
      <c r="A5" s="19" t="s">
        <v>4</v>
      </c>
      <c r="B5" s="19"/>
      <c r="C5" s="19"/>
      <c r="D5" s="20" t="s">
        <v>32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4" customFormat="1" ht="10.199999999999999" x14ac:dyDescent="0.2">
      <c r="A6" s="19" t="s">
        <v>5</v>
      </c>
      <c r="B6" s="19"/>
      <c r="C6" s="19"/>
      <c r="D6" s="20" t="s">
        <v>34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s="4" customFormat="1" ht="10.199999999999999" x14ac:dyDescent="0.2">
      <c r="A7" s="19" t="s">
        <v>6</v>
      </c>
      <c r="B7" s="19" t="s">
        <v>3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4" customFormat="1" ht="10.199999999999999" x14ac:dyDescent="0.2">
      <c r="A8" s="19" t="s">
        <v>7</v>
      </c>
      <c r="B8" s="19"/>
      <c r="C8" s="19"/>
      <c r="D8" s="20" t="s">
        <v>36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" customFormat="1" ht="10.199999999999999" x14ac:dyDescent="0.2">
      <c r="A9" s="19" t="s">
        <v>8</v>
      </c>
      <c r="B9" s="19"/>
      <c r="C9" s="19"/>
      <c r="D9" s="23" t="s">
        <v>35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s="4" customFormat="1" ht="10.199999999999999" x14ac:dyDescent="0.2">
      <c r="A10" s="19" t="s">
        <v>9</v>
      </c>
      <c r="B10" s="19"/>
      <c r="C10" s="19"/>
      <c r="D10" s="20" t="s">
        <v>37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4" customFormat="1" ht="10.199999999999999" x14ac:dyDescent="0.2">
      <c r="A11" s="5"/>
      <c r="B11" s="10"/>
      <c r="C11" s="10"/>
      <c r="D11" s="1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24">
        <v>1</v>
      </c>
      <c r="B13" s="25" t="s">
        <v>38</v>
      </c>
      <c r="C13" s="26">
        <v>74642841175</v>
      </c>
      <c r="D13" s="25" t="s">
        <v>39</v>
      </c>
      <c r="E13" s="27"/>
      <c r="F13" s="24" t="s">
        <v>43</v>
      </c>
      <c r="G13" s="28"/>
      <c r="H13" s="29">
        <v>97826.42</v>
      </c>
      <c r="I13" s="30"/>
      <c r="J13" s="30"/>
      <c r="K13" s="31"/>
      <c r="L13" s="32"/>
      <c r="M13" s="31"/>
      <c r="N13" s="32"/>
      <c r="O13" s="31"/>
      <c r="P13" s="32"/>
      <c r="Q13" s="30"/>
      <c r="R13" s="33"/>
      <c r="S13" s="30"/>
      <c r="T13" s="27"/>
    </row>
    <row r="14" spans="1:20" x14ac:dyDescent="0.25">
      <c r="A14" s="24">
        <v>2</v>
      </c>
      <c r="B14" s="34" t="s">
        <v>40</v>
      </c>
      <c r="C14" s="24">
        <v>36533448560</v>
      </c>
      <c r="D14" s="34" t="s">
        <v>41</v>
      </c>
      <c r="E14" s="30"/>
      <c r="F14" s="24" t="s">
        <v>43</v>
      </c>
      <c r="G14" s="28"/>
      <c r="H14" s="29">
        <v>1062.5</v>
      </c>
      <c r="I14" s="30"/>
      <c r="J14" s="30"/>
      <c r="K14" s="31"/>
      <c r="L14" s="32"/>
      <c r="M14" s="31"/>
      <c r="N14" s="32"/>
      <c r="O14" s="31"/>
      <c r="P14" s="32"/>
      <c r="Q14" s="30"/>
      <c r="R14" s="30"/>
      <c r="S14" s="30"/>
      <c r="T14" s="27"/>
    </row>
    <row r="15" spans="1:20" ht="20.399999999999999" x14ac:dyDescent="0.25">
      <c r="A15" s="24">
        <v>3</v>
      </c>
      <c r="B15" s="25" t="s">
        <v>42</v>
      </c>
      <c r="C15" s="26">
        <v>67938989334</v>
      </c>
      <c r="D15" s="25" t="s">
        <v>456</v>
      </c>
      <c r="E15" s="27"/>
      <c r="F15" s="24" t="s">
        <v>43</v>
      </c>
      <c r="G15" s="28"/>
      <c r="H15" s="29">
        <v>86.27</v>
      </c>
      <c r="I15" s="30"/>
      <c r="J15" s="30"/>
      <c r="K15" s="31"/>
      <c r="L15" s="32"/>
      <c r="M15" s="31"/>
      <c r="N15" s="32"/>
      <c r="O15" s="31"/>
      <c r="P15" s="32"/>
      <c r="Q15" s="24"/>
      <c r="R15" s="25"/>
      <c r="S15" s="30"/>
      <c r="T15" s="27"/>
    </row>
    <row r="16" spans="1:20" ht="20.399999999999999" x14ac:dyDescent="0.25">
      <c r="A16" s="24">
        <v>4</v>
      </c>
      <c r="B16" s="25" t="s">
        <v>45</v>
      </c>
      <c r="C16" s="26">
        <v>29524210204</v>
      </c>
      <c r="D16" s="25" t="s">
        <v>46</v>
      </c>
      <c r="E16" s="27" t="s">
        <v>622</v>
      </c>
      <c r="F16" s="24" t="s">
        <v>43</v>
      </c>
      <c r="G16" s="28"/>
      <c r="H16" s="29">
        <v>3762.77</v>
      </c>
      <c r="I16" s="30" t="s">
        <v>43</v>
      </c>
      <c r="J16" s="30" t="s">
        <v>660</v>
      </c>
      <c r="K16" s="31"/>
      <c r="L16" s="32">
        <f>N16+P16</f>
        <v>4129.5</v>
      </c>
      <c r="M16" s="31"/>
      <c r="N16" s="32">
        <v>4129.5</v>
      </c>
      <c r="O16" s="31"/>
      <c r="P16" s="32"/>
      <c r="Q16" s="24"/>
      <c r="R16" s="25" t="s">
        <v>671</v>
      </c>
      <c r="S16" s="30"/>
      <c r="T16" s="27"/>
    </row>
    <row r="17" spans="1:20" ht="40.799999999999997" x14ac:dyDescent="0.25">
      <c r="A17" s="24">
        <v>5</v>
      </c>
      <c r="B17" s="25" t="s">
        <v>587</v>
      </c>
      <c r="C17" s="26">
        <v>36742642815</v>
      </c>
      <c r="D17" s="25" t="s">
        <v>457</v>
      </c>
      <c r="E17" s="27"/>
      <c r="F17" s="24" t="s">
        <v>43</v>
      </c>
      <c r="G17" s="28"/>
      <c r="H17" s="29">
        <v>187.5</v>
      </c>
      <c r="I17" s="30"/>
      <c r="J17" s="30"/>
      <c r="K17" s="31"/>
      <c r="L17" s="32"/>
      <c r="M17" s="31"/>
      <c r="N17" s="32"/>
      <c r="O17" s="31"/>
      <c r="P17" s="32"/>
      <c r="Q17" s="24"/>
      <c r="R17" s="25"/>
      <c r="S17" s="30"/>
      <c r="T17" s="27" t="s">
        <v>533</v>
      </c>
    </row>
    <row r="18" spans="1:20" ht="20.399999999999999" x14ac:dyDescent="0.25">
      <c r="A18" s="24">
        <v>6</v>
      </c>
      <c r="B18" s="25" t="s">
        <v>588</v>
      </c>
      <c r="C18" s="26">
        <v>92015218503</v>
      </c>
      <c r="D18" s="25" t="s">
        <v>47</v>
      </c>
      <c r="E18" s="27"/>
      <c r="F18" s="24" t="s">
        <v>43</v>
      </c>
      <c r="G18" s="28"/>
      <c r="H18" s="29">
        <v>287.36</v>
      </c>
      <c r="I18" s="30"/>
      <c r="J18" s="30"/>
      <c r="K18" s="31"/>
      <c r="L18" s="32"/>
      <c r="M18" s="31"/>
      <c r="N18" s="32"/>
      <c r="O18" s="31"/>
      <c r="P18" s="32"/>
      <c r="Q18" s="30"/>
      <c r="R18" s="33"/>
      <c r="S18" s="30"/>
      <c r="T18" s="27"/>
    </row>
    <row r="19" spans="1:20" ht="20.399999999999999" x14ac:dyDescent="0.25">
      <c r="A19" s="24">
        <v>7</v>
      </c>
      <c r="B19" s="34" t="s">
        <v>48</v>
      </c>
      <c r="C19" s="26">
        <v>67402863037</v>
      </c>
      <c r="D19" s="34" t="s">
        <v>49</v>
      </c>
      <c r="E19" s="27" t="s">
        <v>622</v>
      </c>
      <c r="F19" s="24" t="s">
        <v>43</v>
      </c>
      <c r="G19" s="28"/>
      <c r="H19" s="29">
        <v>156937.93</v>
      </c>
      <c r="I19" s="30" t="s">
        <v>43</v>
      </c>
      <c r="J19" s="30" t="s">
        <v>677</v>
      </c>
      <c r="K19" s="31"/>
      <c r="L19" s="32">
        <f>N19+P19</f>
        <v>106767.84</v>
      </c>
      <c r="M19" s="31"/>
      <c r="N19" s="32">
        <v>53383.92</v>
      </c>
      <c r="O19" s="31"/>
      <c r="P19" s="32">
        <v>53383.92</v>
      </c>
      <c r="Q19" s="30"/>
      <c r="R19" s="34" t="s">
        <v>702</v>
      </c>
      <c r="S19" s="30"/>
      <c r="T19" s="27"/>
    </row>
    <row r="20" spans="1:20" ht="20.399999999999999" x14ac:dyDescent="0.25">
      <c r="A20" s="24">
        <v>8</v>
      </c>
      <c r="B20" s="34" t="s">
        <v>479</v>
      </c>
      <c r="C20" s="26">
        <v>94472454976</v>
      </c>
      <c r="D20" s="34" t="s">
        <v>50</v>
      </c>
      <c r="E20" s="27"/>
      <c r="F20" s="24" t="s">
        <v>43</v>
      </c>
      <c r="G20" s="28"/>
      <c r="H20" s="29">
        <v>15546.38</v>
      </c>
      <c r="I20" s="30"/>
      <c r="J20" s="30"/>
      <c r="K20" s="31"/>
      <c r="L20" s="32"/>
      <c r="M20" s="31"/>
      <c r="N20" s="32"/>
      <c r="O20" s="31"/>
      <c r="P20" s="32"/>
      <c r="Q20" s="30"/>
      <c r="R20" s="30"/>
      <c r="S20" s="30"/>
      <c r="T20" s="27"/>
    </row>
    <row r="21" spans="1:20" ht="173.4" x14ac:dyDescent="0.25">
      <c r="A21" s="24">
        <v>9</v>
      </c>
      <c r="B21" s="34" t="s">
        <v>458</v>
      </c>
      <c r="C21" s="26" t="s">
        <v>51</v>
      </c>
      <c r="D21" s="34" t="s">
        <v>459</v>
      </c>
      <c r="E21" s="27" t="s">
        <v>622</v>
      </c>
      <c r="F21" s="24" t="s">
        <v>43</v>
      </c>
      <c r="G21" s="28"/>
      <c r="H21" s="29">
        <v>478420.02</v>
      </c>
      <c r="I21" s="30" t="s">
        <v>43</v>
      </c>
      <c r="J21" s="30" t="s">
        <v>676</v>
      </c>
      <c r="K21" s="31"/>
      <c r="L21" s="32">
        <f>N21+P21</f>
        <v>566740.85</v>
      </c>
      <c r="M21" s="31"/>
      <c r="N21" s="32">
        <f>88658.84+12942.69</f>
        <v>101601.53</v>
      </c>
      <c r="O21" s="31"/>
      <c r="P21" s="32">
        <v>465139.32</v>
      </c>
      <c r="Q21" s="30"/>
      <c r="R21" s="34" t="s">
        <v>690</v>
      </c>
      <c r="S21" s="30"/>
      <c r="T21" s="27" t="s">
        <v>521</v>
      </c>
    </row>
    <row r="22" spans="1:20" x14ac:dyDescent="0.25">
      <c r="A22" s="24">
        <v>10</v>
      </c>
      <c r="B22" s="34" t="s">
        <v>55</v>
      </c>
      <c r="C22" s="26" t="s">
        <v>54</v>
      </c>
      <c r="D22" s="34" t="s">
        <v>56</v>
      </c>
      <c r="E22" s="27"/>
      <c r="F22" s="24" t="s">
        <v>43</v>
      </c>
      <c r="G22" s="28"/>
      <c r="H22" s="29">
        <v>850</v>
      </c>
      <c r="I22" s="30"/>
      <c r="J22" s="30"/>
      <c r="K22" s="31"/>
      <c r="L22" s="32"/>
      <c r="M22" s="31"/>
      <c r="N22" s="32"/>
      <c r="O22" s="31"/>
      <c r="P22" s="32"/>
      <c r="Q22" s="30"/>
      <c r="R22" s="30"/>
      <c r="S22" s="30"/>
      <c r="T22" s="27"/>
    </row>
    <row r="23" spans="1:20" ht="20.399999999999999" x14ac:dyDescent="0.25">
      <c r="A23" s="24">
        <v>11</v>
      </c>
      <c r="B23" s="34" t="s">
        <v>508</v>
      </c>
      <c r="C23" s="24" t="s">
        <v>294</v>
      </c>
      <c r="D23" s="34" t="s">
        <v>295</v>
      </c>
      <c r="E23" s="30"/>
      <c r="F23" s="30" t="s">
        <v>43</v>
      </c>
      <c r="G23" s="28"/>
      <c r="H23" s="29">
        <v>212.5</v>
      </c>
      <c r="I23" s="30"/>
      <c r="J23" s="30"/>
      <c r="K23" s="31"/>
      <c r="L23" s="32"/>
      <c r="M23" s="31"/>
      <c r="N23" s="32"/>
      <c r="O23" s="31"/>
      <c r="P23" s="32"/>
      <c r="Q23" s="30"/>
      <c r="R23" s="30"/>
      <c r="S23" s="30"/>
      <c r="T23" s="30"/>
    </row>
    <row r="24" spans="1:20" ht="20.399999999999999" x14ac:dyDescent="0.25">
      <c r="A24" s="24">
        <v>12</v>
      </c>
      <c r="B24" s="25" t="s">
        <v>60</v>
      </c>
      <c r="C24" s="26" t="s">
        <v>59</v>
      </c>
      <c r="D24" s="25" t="s">
        <v>461</v>
      </c>
      <c r="E24" s="27" t="s">
        <v>622</v>
      </c>
      <c r="F24" s="24" t="s">
        <v>43</v>
      </c>
      <c r="G24" s="28"/>
      <c r="H24" s="29">
        <v>96.25</v>
      </c>
      <c r="I24" s="30" t="s">
        <v>43</v>
      </c>
      <c r="J24" s="30" t="s">
        <v>678</v>
      </c>
      <c r="K24" s="31">
        <v>725.2</v>
      </c>
      <c r="L24" s="32">
        <v>96.25</v>
      </c>
      <c r="M24" s="31">
        <v>725.2</v>
      </c>
      <c r="N24" s="32">
        <v>96.25</v>
      </c>
      <c r="O24" s="31"/>
      <c r="P24" s="32"/>
      <c r="Q24" s="30"/>
      <c r="R24" s="33" t="s">
        <v>680</v>
      </c>
      <c r="S24" s="30"/>
      <c r="T24" s="27"/>
    </row>
    <row r="25" spans="1:20" ht="153" x14ac:dyDescent="0.25">
      <c r="A25" s="24">
        <v>13</v>
      </c>
      <c r="B25" s="25" t="s">
        <v>591</v>
      </c>
      <c r="C25" s="26" t="s">
        <v>61</v>
      </c>
      <c r="D25" s="25" t="s">
        <v>62</v>
      </c>
      <c r="E25" s="27" t="s">
        <v>622</v>
      </c>
      <c r="F25" s="24" t="s">
        <v>43</v>
      </c>
      <c r="G25" s="28"/>
      <c r="H25" s="29">
        <v>1076.1199999999999</v>
      </c>
      <c r="I25" s="30" t="s">
        <v>43</v>
      </c>
      <c r="J25" s="30" t="s">
        <v>678</v>
      </c>
      <c r="K25" s="31"/>
      <c r="L25" s="32"/>
      <c r="M25" s="31"/>
      <c r="N25" s="32"/>
      <c r="O25" s="31"/>
      <c r="P25" s="32"/>
      <c r="Q25" s="30"/>
      <c r="R25" s="33" t="s">
        <v>680</v>
      </c>
      <c r="S25" s="30"/>
      <c r="T25" s="27" t="s">
        <v>687</v>
      </c>
    </row>
    <row r="26" spans="1:20" ht="30.6" x14ac:dyDescent="0.25">
      <c r="A26" s="24">
        <v>14</v>
      </c>
      <c r="B26" s="34" t="s">
        <v>64</v>
      </c>
      <c r="C26" s="26" t="s">
        <v>63</v>
      </c>
      <c r="D26" s="34" t="s">
        <v>65</v>
      </c>
      <c r="E26" s="27" t="s">
        <v>622</v>
      </c>
      <c r="F26" s="24" t="s">
        <v>43</v>
      </c>
      <c r="G26" s="28"/>
      <c r="H26" s="29">
        <v>24447.1</v>
      </c>
      <c r="I26" s="30" t="s">
        <v>43</v>
      </c>
      <c r="J26" s="30" t="s">
        <v>634</v>
      </c>
      <c r="K26" s="31"/>
      <c r="L26" s="32">
        <f>N26+P26</f>
        <v>45545.66</v>
      </c>
      <c r="M26" s="31"/>
      <c r="N26" s="32">
        <f>22090.76+682.07</f>
        <v>22772.829999999998</v>
      </c>
      <c r="O26" s="31"/>
      <c r="P26" s="32">
        <v>22772.83</v>
      </c>
      <c r="Q26" s="24"/>
      <c r="R26" s="25" t="s">
        <v>635</v>
      </c>
      <c r="S26" s="30"/>
      <c r="T26" s="27" t="s">
        <v>636</v>
      </c>
    </row>
    <row r="27" spans="1:20" x14ac:dyDescent="0.25">
      <c r="A27" s="24">
        <v>15</v>
      </c>
      <c r="B27" s="25" t="s">
        <v>67</v>
      </c>
      <c r="C27" s="26" t="s">
        <v>66</v>
      </c>
      <c r="D27" s="25" t="s">
        <v>68</v>
      </c>
      <c r="E27" s="27"/>
      <c r="F27" s="24" t="s">
        <v>43</v>
      </c>
      <c r="G27" s="28"/>
      <c r="H27" s="29">
        <v>307</v>
      </c>
      <c r="I27" s="30"/>
      <c r="J27" s="30"/>
      <c r="K27" s="31"/>
      <c r="L27" s="32"/>
      <c r="M27" s="31"/>
      <c r="N27" s="32"/>
      <c r="O27" s="31"/>
      <c r="P27" s="32"/>
      <c r="Q27" s="30"/>
      <c r="R27" s="30"/>
      <c r="S27" s="30"/>
      <c r="T27" s="27"/>
    </row>
    <row r="28" spans="1:20" x14ac:dyDescent="0.25">
      <c r="A28" s="24">
        <v>16</v>
      </c>
      <c r="B28" s="25" t="s">
        <v>592</v>
      </c>
      <c r="C28" s="26" t="s">
        <v>69</v>
      </c>
      <c r="D28" s="25" t="s">
        <v>70</v>
      </c>
      <c r="E28" s="27"/>
      <c r="F28" s="24" t="s">
        <v>43</v>
      </c>
      <c r="G28" s="28"/>
      <c r="H28" s="29">
        <v>550</v>
      </c>
      <c r="I28" s="30"/>
      <c r="J28" s="30"/>
      <c r="K28" s="31"/>
      <c r="L28" s="32"/>
      <c r="M28" s="31"/>
      <c r="N28" s="32"/>
      <c r="O28" s="31"/>
      <c r="P28" s="32"/>
      <c r="Q28" s="30"/>
      <c r="R28" s="27"/>
      <c r="S28" s="30"/>
      <c r="T28" s="27"/>
    </row>
    <row r="29" spans="1:20" ht="20.399999999999999" x14ac:dyDescent="0.25">
      <c r="A29" s="24">
        <v>17</v>
      </c>
      <c r="B29" s="25" t="s">
        <v>593</v>
      </c>
      <c r="C29" s="26" t="s">
        <v>75</v>
      </c>
      <c r="D29" s="25" t="s">
        <v>76</v>
      </c>
      <c r="E29" s="27"/>
      <c r="F29" s="24" t="s">
        <v>43</v>
      </c>
      <c r="G29" s="28"/>
      <c r="H29" s="29">
        <v>662.5</v>
      </c>
      <c r="I29" s="30"/>
      <c r="J29" s="30"/>
      <c r="K29" s="31"/>
      <c r="L29" s="32"/>
      <c r="M29" s="31"/>
      <c r="N29" s="32"/>
      <c r="O29" s="31"/>
      <c r="P29" s="32"/>
      <c r="Q29" s="30"/>
      <c r="R29" s="30"/>
      <c r="S29" s="30"/>
      <c r="T29" s="27"/>
    </row>
    <row r="30" spans="1:20" ht="20.399999999999999" x14ac:dyDescent="0.25">
      <c r="A30" s="24">
        <v>18</v>
      </c>
      <c r="B30" s="34" t="s">
        <v>594</v>
      </c>
      <c r="C30" s="26" t="s">
        <v>81</v>
      </c>
      <c r="D30" s="34" t="s">
        <v>82</v>
      </c>
      <c r="E30" s="27"/>
      <c r="F30" s="24" t="s">
        <v>43</v>
      </c>
      <c r="G30" s="28"/>
      <c r="H30" s="35">
        <v>290</v>
      </c>
      <c r="I30" s="36"/>
      <c r="J30" s="36"/>
      <c r="K30" s="37"/>
      <c r="L30" s="38"/>
      <c r="M30" s="37"/>
      <c r="N30" s="38"/>
      <c r="O30" s="37"/>
      <c r="P30" s="38"/>
      <c r="Q30" s="36"/>
      <c r="R30" s="33"/>
      <c r="S30" s="36"/>
      <c r="T30" s="27"/>
    </row>
    <row r="31" spans="1:20" ht="30.6" x14ac:dyDescent="0.25">
      <c r="A31" s="24">
        <v>19</v>
      </c>
      <c r="B31" s="34" t="s">
        <v>518</v>
      </c>
      <c r="C31" s="24" t="s">
        <v>360</v>
      </c>
      <c r="D31" s="34" t="s">
        <v>361</v>
      </c>
      <c r="E31" s="30"/>
      <c r="F31" s="30" t="s">
        <v>43</v>
      </c>
      <c r="G31" s="28"/>
      <c r="H31" s="35">
        <v>172.01</v>
      </c>
      <c r="I31" s="36"/>
      <c r="J31" s="36"/>
      <c r="K31" s="37"/>
      <c r="L31" s="38"/>
      <c r="M31" s="37"/>
      <c r="N31" s="38"/>
      <c r="O31" s="37"/>
      <c r="P31" s="38"/>
      <c r="Q31" s="36"/>
      <c r="R31" s="36"/>
      <c r="S31" s="36"/>
      <c r="T31" s="30"/>
    </row>
    <row r="32" spans="1:20" ht="30.6" x14ac:dyDescent="0.25">
      <c r="A32" s="24">
        <v>20</v>
      </c>
      <c r="B32" s="34" t="s">
        <v>595</v>
      </c>
      <c r="C32" s="24" t="s">
        <v>412</v>
      </c>
      <c r="D32" s="34" t="s">
        <v>413</v>
      </c>
      <c r="E32" s="30"/>
      <c r="F32" s="30" t="s">
        <v>43</v>
      </c>
      <c r="G32" s="28"/>
      <c r="H32" s="29">
        <v>520.05999999999995</v>
      </c>
      <c r="I32" s="30"/>
      <c r="J32" s="30"/>
      <c r="K32" s="31"/>
      <c r="L32" s="32"/>
      <c r="M32" s="37"/>
      <c r="N32" s="38"/>
      <c r="O32" s="37"/>
      <c r="P32" s="38"/>
      <c r="Q32" s="30"/>
      <c r="R32" s="36"/>
      <c r="S32" s="39"/>
      <c r="T32" s="30"/>
    </row>
    <row r="33" spans="1:20" ht="30.6" x14ac:dyDescent="0.25">
      <c r="A33" s="24">
        <v>21</v>
      </c>
      <c r="B33" s="34" t="s">
        <v>86</v>
      </c>
      <c r="C33" s="24">
        <v>5386847307</v>
      </c>
      <c r="D33" s="34" t="s">
        <v>684</v>
      </c>
      <c r="E33" s="40" t="s">
        <v>622</v>
      </c>
      <c r="F33" s="24" t="s">
        <v>43</v>
      </c>
      <c r="G33" s="28"/>
      <c r="H33" s="35">
        <v>9544.75</v>
      </c>
      <c r="I33" s="36" t="s">
        <v>43</v>
      </c>
      <c r="J33" s="36" t="s">
        <v>678</v>
      </c>
      <c r="K33" s="37"/>
      <c r="L33" s="38">
        <f>N33+P33</f>
        <v>20737.71</v>
      </c>
      <c r="M33" s="37"/>
      <c r="N33" s="38">
        <v>15096.23</v>
      </c>
      <c r="O33" s="37"/>
      <c r="P33" s="38">
        <v>5641.48</v>
      </c>
      <c r="Q33" s="36"/>
      <c r="R33" s="41" t="s">
        <v>685</v>
      </c>
      <c r="S33" s="36"/>
      <c r="T33" s="27" t="s">
        <v>683</v>
      </c>
    </row>
    <row r="34" spans="1:20" ht="20.399999999999999" x14ac:dyDescent="0.25">
      <c r="A34" s="24">
        <v>22</v>
      </c>
      <c r="B34" s="34" t="s">
        <v>470</v>
      </c>
      <c r="C34" s="24">
        <v>51058840882</v>
      </c>
      <c r="D34" s="34" t="s">
        <v>88</v>
      </c>
      <c r="E34" s="40" t="s">
        <v>622</v>
      </c>
      <c r="F34" s="24" t="s">
        <v>43</v>
      </c>
      <c r="G34" s="28"/>
      <c r="H34" s="35">
        <v>4488.0200000000004</v>
      </c>
      <c r="I34" s="36" t="s">
        <v>43</v>
      </c>
      <c r="J34" s="36" t="s">
        <v>678</v>
      </c>
      <c r="K34" s="37"/>
      <c r="L34" s="38">
        <f>N34+P34</f>
        <v>13010.22</v>
      </c>
      <c r="M34" s="37"/>
      <c r="N34" s="38">
        <f>12068.15+698.11</f>
        <v>12766.26</v>
      </c>
      <c r="O34" s="37"/>
      <c r="P34" s="38">
        <v>243.96</v>
      </c>
      <c r="Q34" s="42"/>
      <c r="R34" s="43" t="s">
        <v>681</v>
      </c>
      <c r="S34" s="36"/>
      <c r="T34" s="27"/>
    </row>
    <row r="35" spans="1:20" ht="20.399999999999999" x14ac:dyDescent="0.25">
      <c r="A35" s="24">
        <v>23</v>
      </c>
      <c r="B35" s="34" t="s">
        <v>471</v>
      </c>
      <c r="C35" s="24">
        <v>36036217957</v>
      </c>
      <c r="D35" s="34" t="s">
        <v>139</v>
      </c>
      <c r="E35" s="34"/>
      <c r="F35" s="24" t="s">
        <v>43</v>
      </c>
      <c r="G35" s="28"/>
      <c r="H35" s="35">
        <v>1763.55</v>
      </c>
      <c r="I35" s="36"/>
      <c r="J35" s="36"/>
      <c r="K35" s="37"/>
      <c r="L35" s="38"/>
      <c r="M35" s="37"/>
      <c r="N35" s="38"/>
      <c r="O35" s="37"/>
      <c r="P35" s="38"/>
      <c r="Q35" s="36"/>
      <c r="R35" s="41"/>
      <c r="S35" s="36"/>
      <c r="T35" s="30"/>
    </row>
    <row r="36" spans="1:20" ht="20.399999999999999" x14ac:dyDescent="0.25">
      <c r="A36" s="24">
        <v>24</v>
      </c>
      <c r="B36" s="44" t="s">
        <v>464</v>
      </c>
      <c r="C36" s="45" t="s">
        <v>87</v>
      </c>
      <c r="D36" s="40" t="s">
        <v>88</v>
      </c>
      <c r="E36" s="40" t="s">
        <v>622</v>
      </c>
      <c r="F36" s="46" t="s">
        <v>43</v>
      </c>
      <c r="G36" s="28"/>
      <c r="H36" s="29">
        <f>8750+6000</f>
        <v>14750</v>
      </c>
      <c r="I36" s="36" t="s">
        <v>43</v>
      </c>
      <c r="J36" s="36" t="s">
        <v>678</v>
      </c>
      <c r="K36" s="37"/>
      <c r="L36" s="38">
        <f>N36+P36</f>
        <v>18500</v>
      </c>
      <c r="M36" s="37"/>
      <c r="N36" s="38">
        <v>15250</v>
      </c>
      <c r="O36" s="37"/>
      <c r="P36" s="38">
        <v>3250</v>
      </c>
      <c r="Q36" s="42"/>
      <c r="R36" s="41" t="s">
        <v>679</v>
      </c>
      <c r="S36" s="36"/>
      <c r="T36" s="43"/>
    </row>
    <row r="37" spans="1:20" x14ac:dyDescent="0.25">
      <c r="A37" s="24">
        <v>25</v>
      </c>
      <c r="B37" s="34" t="s">
        <v>596</v>
      </c>
      <c r="C37" s="24" t="s">
        <v>89</v>
      </c>
      <c r="D37" s="34" t="s">
        <v>90</v>
      </c>
      <c r="E37" s="34"/>
      <c r="F37" s="46" t="s">
        <v>43</v>
      </c>
      <c r="G37" s="28"/>
      <c r="H37" s="35">
        <v>380</v>
      </c>
      <c r="I37" s="36"/>
      <c r="J37" s="36"/>
      <c r="K37" s="37"/>
      <c r="L37" s="38"/>
      <c r="M37" s="37"/>
      <c r="N37" s="38"/>
      <c r="O37" s="37"/>
      <c r="P37" s="38"/>
      <c r="Q37" s="36"/>
      <c r="R37" s="41"/>
      <c r="S37" s="36"/>
      <c r="T37" s="27"/>
    </row>
    <row r="38" spans="1:20" ht="40.799999999999997" x14ac:dyDescent="0.25">
      <c r="A38" s="24">
        <v>26</v>
      </c>
      <c r="B38" s="40" t="s">
        <v>463</v>
      </c>
      <c r="C38" s="45" t="s">
        <v>83</v>
      </c>
      <c r="D38" s="40" t="s">
        <v>84</v>
      </c>
      <c r="E38" s="43"/>
      <c r="F38" s="24" t="s">
        <v>43</v>
      </c>
      <c r="G38" s="47"/>
      <c r="H38" s="35">
        <v>497.71</v>
      </c>
      <c r="I38" s="36"/>
      <c r="J38" s="36"/>
      <c r="K38" s="37"/>
      <c r="L38" s="38"/>
      <c r="M38" s="37"/>
      <c r="N38" s="38"/>
      <c r="O38" s="37"/>
      <c r="P38" s="38"/>
      <c r="Q38" s="36"/>
      <c r="R38" s="41"/>
      <c r="S38" s="36"/>
      <c r="T38" s="27" t="s">
        <v>522</v>
      </c>
    </row>
    <row r="39" spans="1:20" ht="40.799999999999997" x14ac:dyDescent="0.25">
      <c r="A39" s="24">
        <v>27</v>
      </c>
      <c r="B39" s="48" t="s">
        <v>586</v>
      </c>
      <c r="C39" s="26" t="s">
        <v>44</v>
      </c>
      <c r="D39" s="48" t="s">
        <v>455</v>
      </c>
      <c r="E39" s="49"/>
      <c r="F39" s="24" t="s">
        <v>43</v>
      </c>
      <c r="G39" s="28"/>
      <c r="H39" s="35">
        <v>348.4</v>
      </c>
      <c r="I39" s="36"/>
      <c r="J39" s="36"/>
      <c r="K39" s="37"/>
      <c r="L39" s="38"/>
      <c r="M39" s="37"/>
      <c r="N39" s="38"/>
      <c r="O39" s="37"/>
      <c r="P39" s="38"/>
      <c r="Q39" s="36"/>
      <c r="R39" s="50"/>
      <c r="S39" s="36"/>
      <c r="T39" s="27" t="s">
        <v>532</v>
      </c>
    </row>
    <row r="40" spans="1:20" ht="20.399999999999999" x14ac:dyDescent="0.25">
      <c r="A40" s="24">
        <v>28</v>
      </c>
      <c r="B40" s="40" t="s">
        <v>513</v>
      </c>
      <c r="C40" s="42" t="s">
        <v>327</v>
      </c>
      <c r="D40" s="40" t="s">
        <v>328</v>
      </c>
      <c r="E40" s="40" t="s">
        <v>622</v>
      </c>
      <c r="F40" s="36" t="s">
        <v>43</v>
      </c>
      <c r="G40" s="47"/>
      <c r="H40" s="35">
        <v>8686</v>
      </c>
      <c r="I40" s="36" t="s">
        <v>43</v>
      </c>
      <c r="J40" s="36" t="s">
        <v>678</v>
      </c>
      <c r="K40" s="37"/>
      <c r="L40" s="38">
        <f>N40+P40</f>
        <v>9044.19</v>
      </c>
      <c r="M40" s="37"/>
      <c r="N40" s="38">
        <f>8686+358.19</f>
        <v>9044.19</v>
      </c>
      <c r="O40" s="37"/>
      <c r="P40" s="38"/>
      <c r="Q40" s="36"/>
      <c r="R40" s="41" t="s">
        <v>681</v>
      </c>
      <c r="S40" s="36"/>
      <c r="T40" s="36"/>
    </row>
    <row r="41" spans="1:20" ht="20.399999999999999" x14ac:dyDescent="0.25">
      <c r="A41" s="24">
        <v>29</v>
      </c>
      <c r="B41" s="40" t="s">
        <v>92</v>
      </c>
      <c r="C41" s="45" t="s">
        <v>91</v>
      </c>
      <c r="D41" s="40" t="s">
        <v>93</v>
      </c>
      <c r="E41" s="43"/>
      <c r="F41" s="24" t="s">
        <v>43</v>
      </c>
      <c r="G41" s="28"/>
      <c r="H41" s="29">
        <v>497.71</v>
      </c>
      <c r="I41" s="36"/>
      <c r="J41" s="36"/>
      <c r="K41" s="37"/>
      <c r="L41" s="38"/>
      <c r="M41" s="37"/>
      <c r="N41" s="38"/>
      <c r="O41" s="37"/>
      <c r="P41" s="38"/>
      <c r="Q41" s="36"/>
      <c r="R41" s="36"/>
      <c r="S41" s="36"/>
      <c r="T41" s="27"/>
    </row>
    <row r="42" spans="1:20" ht="20.399999999999999" x14ac:dyDescent="0.25">
      <c r="A42" s="24">
        <v>30</v>
      </c>
      <c r="B42" s="40" t="s">
        <v>97</v>
      </c>
      <c r="C42" s="42" t="s">
        <v>96</v>
      </c>
      <c r="D42" s="40" t="s">
        <v>98</v>
      </c>
      <c r="E42" s="40" t="s">
        <v>622</v>
      </c>
      <c r="F42" s="24" t="s">
        <v>43</v>
      </c>
      <c r="G42" s="51"/>
      <c r="H42" s="29">
        <v>132.19999999999999</v>
      </c>
      <c r="I42" s="36" t="s">
        <v>43</v>
      </c>
      <c r="J42" s="36" t="s">
        <v>677</v>
      </c>
      <c r="K42" s="37"/>
      <c r="L42" s="38">
        <f>N42+P42</f>
        <v>254.68</v>
      </c>
      <c r="M42" s="37"/>
      <c r="N42" s="38">
        <v>254.68</v>
      </c>
      <c r="O42" s="37"/>
      <c r="P42" s="38"/>
      <c r="Q42" s="36"/>
      <c r="R42" s="36"/>
      <c r="S42" s="36"/>
      <c r="T42" s="43"/>
    </row>
    <row r="43" spans="1:20" ht="20.399999999999999" x14ac:dyDescent="0.25">
      <c r="A43" s="24">
        <v>31</v>
      </c>
      <c r="B43" s="40" t="s">
        <v>100</v>
      </c>
      <c r="C43" s="45" t="s">
        <v>99</v>
      </c>
      <c r="D43" s="40" t="s">
        <v>466</v>
      </c>
      <c r="E43" s="36"/>
      <c r="F43" s="24" t="s">
        <v>43</v>
      </c>
      <c r="G43" s="51"/>
      <c r="H43" s="29">
        <v>94.73</v>
      </c>
      <c r="I43" s="36"/>
      <c r="J43" s="36"/>
      <c r="K43" s="37"/>
      <c r="L43" s="38"/>
      <c r="M43" s="37"/>
      <c r="N43" s="38"/>
      <c r="O43" s="37"/>
      <c r="P43" s="38"/>
      <c r="Q43" s="36"/>
      <c r="R43" s="36"/>
      <c r="S43" s="36"/>
      <c r="T43" s="30"/>
    </row>
    <row r="44" spans="1:20" ht="20.399999999999999" x14ac:dyDescent="0.25">
      <c r="A44" s="24">
        <v>32</v>
      </c>
      <c r="B44" s="40" t="s">
        <v>102</v>
      </c>
      <c r="C44" s="42" t="s">
        <v>101</v>
      </c>
      <c r="D44" s="40" t="s">
        <v>103</v>
      </c>
      <c r="E44" s="36"/>
      <c r="F44" s="24" t="s">
        <v>43</v>
      </c>
      <c r="G44" s="51"/>
      <c r="H44" s="29">
        <v>1317.84</v>
      </c>
      <c r="I44" s="36"/>
      <c r="J44" s="36"/>
      <c r="K44" s="37"/>
      <c r="L44" s="38"/>
      <c r="M44" s="37"/>
      <c r="N44" s="38"/>
      <c r="O44" s="37"/>
      <c r="P44" s="38"/>
      <c r="Q44" s="36"/>
      <c r="R44" s="36"/>
      <c r="S44" s="36"/>
      <c r="T44" s="36"/>
    </row>
    <row r="45" spans="1:20" ht="20.399999999999999" x14ac:dyDescent="0.25">
      <c r="A45" s="24">
        <v>33</v>
      </c>
      <c r="B45" s="40" t="s">
        <v>107</v>
      </c>
      <c r="C45" s="42" t="s">
        <v>106</v>
      </c>
      <c r="D45" s="40" t="s">
        <v>108</v>
      </c>
      <c r="E45" s="40" t="s">
        <v>622</v>
      </c>
      <c r="F45" s="24" t="s">
        <v>43</v>
      </c>
      <c r="G45" s="28"/>
      <c r="H45" s="29">
        <v>4055.55</v>
      </c>
      <c r="I45" s="36" t="s">
        <v>43</v>
      </c>
      <c r="J45" s="36" t="s">
        <v>677</v>
      </c>
      <c r="K45" s="37"/>
      <c r="L45" s="38">
        <f>N45+P45</f>
        <v>5307.05</v>
      </c>
      <c r="M45" s="37"/>
      <c r="N45" s="38">
        <f>4055.55+1251.5</f>
        <v>5307.05</v>
      </c>
      <c r="O45" s="37"/>
      <c r="P45" s="38"/>
      <c r="Q45" s="36"/>
      <c r="R45" s="40" t="s">
        <v>689</v>
      </c>
      <c r="S45" s="36"/>
      <c r="T45" s="27"/>
    </row>
    <row r="46" spans="1:20" ht="20.399999999999999" x14ac:dyDescent="0.25">
      <c r="A46" s="24">
        <v>34</v>
      </c>
      <c r="B46" s="34" t="s">
        <v>110</v>
      </c>
      <c r="C46" s="24" t="s">
        <v>109</v>
      </c>
      <c r="D46" s="34" t="s">
        <v>111</v>
      </c>
      <c r="E46" s="30"/>
      <c r="F46" s="24" t="s">
        <v>43</v>
      </c>
      <c r="G46" s="28"/>
      <c r="H46" s="29">
        <v>1100</v>
      </c>
      <c r="I46" s="30"/>
      <c r="J46" s="30"/>
      <c r="K46" s="31"/>
      <c r="L46" s="32"/>
      <c r="M46" s="31"/>
      <c r="N46" s="32"/>
      <c r="O46" s="31"/>
      <c r="P46" s="32"/>
      <c r="Q46" s="30"/>
      <c r="R46" s="30"/>
      <c r="S46" s="30"/>
      <c r="T46" s="30"/>
    </row>
    <row r="47" spans="1:20" ht="30.6" x14ac:dyDescent="0.25">
      <c r="A47" s="24">
        <v>35</v>
      </c>
      <c r="B47" s="40" t="s">
        <v>509</v>
      </c>
      <c r="C47" s="42" t="s">
        <v>296</v>
      </c>
      <c r="D47" s="40" t="s">
        <v>297</v>
      </c>
      <c r="E47" s="36"/>
      <c r="F47" s="30" t="s">
        <v>43</v>
      </c>
      <c r="G47" s="28"/>
      <c r="H47" s="29">
        <v>347.37</v>
      </c>
      <c r="I47" s="36"/>
      <c r="J47" s="36"/>
      <c r="K47" s="37"/>
      <c r="L47" s="38"/>
      <c r="M47" s="37"/>
      <c r="N47" s="38"/>
      <c r="O47" s="37"/>
      <c r="P47" s="38"/>
      <c r="Q47" s="36"/>
      <c r="R47" s="36"/>
      <c r="S47" s="36"/>
      <c r="T47" s="36"/>
    </row>
    <row r="48" spans="1:20" ht="20.399999999999999" x14ac:dyDescent="0.25">
      <c r="A48" s="24">
        <v>36</v>
      </c>
      <c r="B48" s="40" t="s">
        <v>583</v>
      </c>
      <c r="C48" s="42" t="s">
        <v>449</v>
      </c>
      <c r="D48" s="40" t="s">
        <v>450</v>
      </c>
      <c r="E48" s="36"/>
      <c r="F48" s="30" t="s">
        <v>43</v>
      </c>
      <c r="G48" s="28"/>
      <c r="H48" s="29">
        <v>162.5</v>
      </c>
      <c r="I48" s="36"/>
      <c r="J48" s="36"/>
      <c r="K48" s="37"/>
      <c r="L48" s="38"/>
      <c r="M48" s="37"/>
      <c r="N48" s="38"/>
      <c r="O48" s="37"/>
      <c r="P48" s="38"/>
      <c r="Q48" s="36"/>
      <c r="R48" s="36"/>
      <c r="S48" s="36"/>
      <c r="T48" s="30"/>
    </row>
    <row r="49" spans="1:20" ht="20.399999999999999" x14ac:dyDescent="0.25">
      <c r="A49" s="24">
        <v>37</v>
      </c>
      <c r="B49" s="40" t="s">
        <v>597</v>
      </c>
      <c r="C49" s="42" t="s">
        <v>112</v>
      </c>
      <c r="D49" s="40" t="s">
        <v>468</v>
      </c>
      <c r="E49" s="40"/>
      <c r="F49" s="24" t="s">
        <v>43</v>
      </c>
      <c r="G49" s="28"/>
      <c r="H49" s="29">
        <v>1684.07</v>
      </c>
      <c r="I49" s="36"/>
      <c r="J49" s="36"/>
      <c r="K49" s="37"/>
      <c r="L49" s="38"/>
      <c r="M49" s="37"/>
      <c r="N49" s="38"/>
      <c r="O49" s="37"/>
      <c r="P49" s="38"/>
      <c r="Q49" s="36"/>
      <c r="R49" s="41"/>
      <c r="S49" s="36"/>
      <c r="T49" s="43"/>
    </row>
    <row r="50" spans="1:20" ht="30.6" x14ac:dyDescent="0.25">
      <c r="A50" s="24">
        <v>38</v>
      </c>
      <c r="B50" s="40" t="s">
        <v>598</v>
      </c>
      <c r="C50" s="42" t="s">
        <v>113</v>
      </c>
      <c r="D50" s="40" t="s">
        <v>480</v>
      </c>
      <c r="E50" s="36"/>
      <c r="F50" s="24" t="s">
        <v>43</v>
      </c>
      <c r="G50" s="28"/>
      <c r="H50" s="29">
        <v>760</v>
      </c>
      <c r="I50" s="36"/>
      <c r="J50" s="36"/>
      <c r="K50" s="37"/>
      <c r="L50" s="38"/>
      <c r="M50" s="37"/>
      <c r="N50" s="38"/>
      <c r="O50" s="37"/>
      <c r="P50" s="38"/>
      <c r="Q50" s="36"/>
      <c r="R50" s="36"/>
      <c r="S50" s="36"/>
      <c r="T50" s="30"/>
    </row>
    <row r="51" spans="1:20" ht="22.5" customHeight="1" x14ac:dyDescent="0.25">
      <c r="A51" s="52">
        <v>39</v>
      </c>
      <c r="B51" s="53" t="s">
        <v>115</v>
      </c>
      <c r="C51" s="52" t="s">
        <v>114</v>
      </c>
      <c r="D51" s="52" t="s">
        <v>116</v>
      </c>
      <c r="E51" s="53" t="s">
        <v>622</v>
      </c>
      <c r="F51" s="52" t="s">
        <v>43</v>
      </c>
      <c r="G51" s="54"/>
      <c r="H51" s="55">
        <v>866.19</v>
      </c>
      <c r="I51" s="56" t="s">
        <v>43</v>
      </c>
      <c r="J51" s="56" t="s">
        <v>705</v>
      </c>
      <c r="K51" s="57"/>
      <c r="L51" s="58">
        <f>N51+N52</f>
        <v>1529.8000000000002</v>
      </c>
      <c r="M51" s="37"/>
      <c r="N51" s="38">
        <v>663.61</v>
      </c>
      <c r="O51" s="37"/>
      <c r="P51" s="38"/>
      <c r="Q51" s="36" t="s">
        <v>707</v>
      </c>
      <c r="R51" s="59" t="s">
        <v>680</v>
      </c>
      <c r="S51" s="56"/>
      <c r="T51" s="53" t="s">
        <v>716</v>
      </c>
    </row>
    <row r="52" spans="1:20" x14ac:dyDescent="0.25">
      <c r="A52" s="60"/>
      <c r="B52" s="61"/>
      <c r="C52" s="60"/>
      <c r="D52" s="60"/>
      <c r="E52" s="61"/>
      <c r="F52" s="60"/>
      <c r="G52" s="62"/>
      <c r="H52" s="63"/>
      <c r="I52" s="64"/>
      <c r="J52" s="64"/>
      <c r="K52" s="65"/>
      <c r="L52" s="66"/>
      <c r="M52" s="37"/>
      <c r="N52" s="38">
        <v>866.19</v>
      </c>
      <c r="O52" s="37"/>
      <c r="P52" s="38"/>
      <c r="Q52" s="42"/>
      <c r="R52" s="67"/>
      <c r="S52" s="64"/>
      <c r="T52" s="61"/>
    </row>
    <row r="53" spans="1:20" ht="20.399999999999999" x14ac:dyDescent="0.25">
      <c r="A53" s="24">
        <v>40</v>
      </c>
      <c r="B53" s="40" t="s">
        <v>599</v>
      </c>
      <c r="C53" s="42" t="s">
        <v>339</v>
      </c>
      <c r="D53" s="40" t="s">
        <v>340</v>
      </c>
      <c r="E53" s="36"/>
      <c r="F53" s="30" t="s">
        <v>43</v>
      </c>
      <c r="G53" s="28"/>
      <c r="H53" s="29">
        <v>189.09</v>
      </c>
      <c r="I53" s="36"/>
      <c r="J53" s="36"/>
      <c r="K53" s="37"/>
      <c r="L53" s="38"/>
      <c r="M53" s="37"/>
      <c r="N53" s="38"/>
      <c r="O53" s="37"/>
      <c r="P53" s="38"/>
      <c r="Q53" s="36"/>
      <c r="R53" s="36"/>
      <c r="S53" s="36"/>
      <c r="T53" s="30"/>
    </row>
    <row r="54" spans="1:20" ht="51" x14ac:dyDescent="0.25">
      <c r="A54" s="24">
        <v>41</v>
      </c>
      <c r="B54" s="40" t="s">
        <v>118</v>
      </c>
      <c r="C54" s="42" t="s">
        <v>117</v>
      </c>
      <c r="D54" s="40" t="s">
        <v>481</v>
      </c>
      <c r="E54" s="36"/>
      <c r="F54" s="24" t="s">
        <v>43</v>
      </c>
      <c r="G54" s="28"/>
      <c r="H54" s="29">
        <v>973.55</v>
      </c>
      <c r="I54" s="36"/>
      <c r="J54" s="36"/>
      <c r="K54" s="37"/>
      <c r="L54" s="38"/>
      <c r="M54" s="37"/>
      <c r="N54" s="38"/>
      <c r="O54" s="37"/>
      <c r="P54" s="38"/>
      <c r="Q54" s="36"/>
      <c r="R54" s="36"/>
      <c r="S54" s="36"/>
      <c r="T54" s="43" t="s">
        <v>534</v>
      </c>
    </row>
    <row r="55" spans="1:20" ht="40.799999999999997" x14ac:dyDescent="0.25">
      <c r="A55" s="24">
        <v>42</v>
      </c>
      <c r="B55" s="40" t="s">
        <v>467</v>
      </c>
      <c r="C55" s="42" t="s">
        <v>104</v>
      </c>
      <c r="D55" s="40" t="s">
        <v>105</v>
      </c>
      <c r="E55" s="40"/>
      <c r="F55" s="24" t="s">
        <v>43</v>
      </c>
      <c r="G55" s="28"/>
      <c r="H55" s="29">
        <v>3097.32</v>
      </c>
      <c r="I55" s="36"/>
      <c r="J55" s="36"/>
      <c r="K55" s="37"/>
      <c r="L55" s="38"/>
      <c r="M55" s="37"/>
      <c r="N55" s="38"/>
      <c r="O55" s="37"/>
      <c r="P55" s="38"/>
      <c r="Q55" s="42"/>
      <c r="R55" s="33"/>
      <c r="S55" s="36"/>
      <c r="T55" s="30"/>
    </row>
    <row r="56" spans="1:20" ht="30.6" x14ac:dyDescent="0.25">
      <c r="A56" s="24">
        <v>43</v>
      </c>
      <c r="B56" s="40" t="s">
        <v>120</v>
      </c>
      <c r="C56" s="42" t="s">
        <v>119</v>
      </c>
      <c r="D56" s="40" t="s">
        <v>121</v>
      </c>
      <c r="E56" s="36"/>
      <c r="F56" s="24" t="s">
        <v>43</v>
      </c>
      <c r="G56" s="28"/>
      <c r="H56" s="29">
        <v>150</v>
      </c>
      <c r="I56" s="36"/>
      <c r="J56" s="36"/>
      <c r="K56" s="37"/>
      <c r="L56" s="38"/>
      <c r="M56" s="37"/>
      <c r="N56" s="38"/>
      <c r="O56" s="37"/>
      <c r="P56" s="38"/>
      <c r="Q56" s="36"/>
      <c r="R56" s="36"/>
      <c r="S56" s="36"/>
      <c r="T56" s="43"/>
    </row>
    <row r="57" spans="1:20" ht="20.399999999999999" x14ac:dyDescent="0.25">
      <c r="A57" s="24">
        <v>44</v>
      </c>
      <c r="B57" s="40" t="s">
        <v>123</v>
      </c>
      <c r="C57" s="42" t="s">
        <v>122</v>
      </c>
      <c r="D57" s="40" t="s">
        <v>124</v>
      </c>
      <c r="E57" s="40"/>
      <c r="F57" s="24" t="s">
        <v>43</v>
      </c>
      <c r="G57" s="28"/>
      <c r="H57" s="29">
        <v>537.79999999999995</v>
      </c>
      <c r="I57" s="36"/>
      <c r="J57" s="36"/>
      <c r="K57" s="37"/>
      <c r="L57" s="38"/>
      <c r="M57" s="37"/>
      <c r="N57" s="38"/>
      <c r="O57" s="37"/>
      <c r="P57" s="38"/>
      <c r="Q57" s="36"/>
      <c r="R57" s="41"/>
      <c r="S57" s="36"/>
      <c r="T57" s="43"/>
    </row>
    <row r="58" spans="1:20" ht="81.599999999999994" x14ac:dyDescent="0.25">
      <c r="A58" s="24">
        <v>45</v>
      </c>
      <c r="B58" s="40" t="s">
        <v>126</v>
      </c>
      <c r="C58" s="42" t="s">
        <v>125</v>
      </c>
      <c r="D58" s="40" t="s">
        <v>127</v>
      </c>
      <c r="E58" s="40" t="s">
        <v>622</v>
      </c>
      <c r="F58" s="24" t="s">
        <v>43</v>
      </c>
      <c r="G58" s="28"/>
      <c r="H58" s="29">
        <v>3221.62</v>
      </c>
      <c r="I58" s="36" t="s">
        <v>43</v>
      </c>
      <c r="J58" s="36" t="s">
        <v>630</v>
      </c>
      <c r="K58" s="37"/>
      <c r="L58" s="38">
        <f>N58+P58</f>
        <v>3399.2999999999997</v>
      </c>
      <c r="M58" s="37"/>
      <c r="N58" s="38">
        <f>3201.62+162.19+10.49+25</f>
        <v>3399.2999999999997</v>
      </c>
      <c r="O58" s="37"/>
      <c r="P58" s="38"/>
      <c r="Q58" s="36"/>
      <c r="R58" s="40" t="s">
        <v>695</v>
      </c>
      <c r="S58" s="36"/>
      <c r="T58" s="27"/>
    </row>
    <row r="59" spans="1:20" ht="20.399999999999999" x14ac:dyDescent="0.25">
      <c r="A59" s="24">
        <v>46</v>
      </c>
      <c r="B59" s="40" t="s">
        <v>129</v>
      </c>
      <c r="C59" s="42" t="s">
        <v>128</v>
      </c>
      <c r="D59" s="40" t="s">
        <v>130</v>
      </c>
      <c r="E59" s="40"/>
      <c r="F59" s="24" t="s">
        <v>43</v>
      </c>
      <c r="G59" s="28"/>
      <c r="H59" s="29">
        <v>2437.5</v>
      </c>
      <c r="I59" s="36"/>
      <c r="J59" s="36"/>
      <c r="K59" s="37"/>
      <c r="L59" s="38"/>
      <c r="M59" s="37"/>
      <c r="N59" s="38"/>
      <c r="O59" s="37"/>
      <c r="P59" s="38"/>
      <c r="Q59" s="36"/>
      <c r="R59" s="41"/>
      <c r="S59" s="36"/>
      <c r="T59" s="43"/>
    </row>
    <row r="60" spans="1:20" ht="20.399999999999999" x14ac:dyDescent="0.25">
      <c r="A60" s="24">
        <v>47</v>
      </c>
      <c r="B60" s="40" t="s">
        <v>600</v>
      </c>
      <c r="C60" s="42" t="s">
        <v>131</v>
      </c>
      <c r="D60" s="40" t="s">
        <v>132</v>
      </c>
      <c r="E60" s="40"/>
      <c r="F60" s="24" t="s">
        <v>43</v>
      </c>
      <c r="G60" s="28"/>
      <c r="H60" s="29">
        <v>1800</v>
      </c>
      <c r="I60" s="36"/>
      <c r="J60" s="36"/>
      <c r="K60" s="37"/>
      <c r="L60" s="38"/>
      <c r="M60" s="37"/>
      <c r="N60" s="38"/>
      <c r="O60" s="37"/>
      <c r="P60" s="38"/>
      <c r="Q60" s="42"/>
      <c r="R60" s="40"/>
      <c r="S60" s="36"/>
      <c r="T60" s="43"/>
    </row>
    <row r="61" spans="1:20" ht="20.399999999999999" x14ac:dyDescent="0.25">
      <c r="A61" s="24">
        <v>48</v>
      </c>
      <c r="B61" s="40" t="s">
        <v>135</v>
      </c>
      <c r="C61" s="42">
        <v>56290033854</v>
      </c>
      <c r="D61" s="40" t="s">
        <v>136</v>
      </c>
      <c r="E61" s="34" t="s">
        <v>622</v>
      </c>
      <c r="F61" s="24" t="s">
        <v>43</v>
      </c>
      <c r="G61" s="28"/>
      <c r="H61" s="29">
        <v>4228.58</v>
      </c>
      <c r="I61" s="36" t="s">
        <v>43</v>
      </c>
      <c r="J61" s="36" t="s">
        <v>678</v>
      </c>
      <c r="K61" s="37"/>
      <c r="L61" s="38">
        <f>N61+P61</f>
        <v>4228.58</v>
      </c>
      <c r="M61" s="37"/>
      <c r="N61" s="38">
        <v>4228.58</v>
      </c>
      <c r="O61" s="37"/>
      <c r="P61" s="38"/>
      <c r="Q61" s="36"/>
      <c r="R61" s="41" t="s">
        <v>680</v>
      </c>
      <c r="S61" s="36"/>
      <c r="T61" s="43"/>
    </row>
    <row r="62" spans="1:20" x14ac:dyDescent="0.25">
      <c r="A62" s="24">
        <v>49</v>
      </c>
      <c r="B62" s="40" t="s">
        <v>137</v>
      </c>
      <c r="C62" s="45">
        <v>72804860855</v>
      </c>
      <c r="D62" s="40" t="s">
        <v>138</v>
      </c>
      <c r="E62" s="36"/>
      <c r="F62" s="24" t="s">
        <v>43</v>
      </c>
      <c r="G62" s="28"/>
      <c r="H62" s="29">
        <v>17.600000000000001</v>
      </c>
      <c r="I62" s="36"/>
      <c r="J62" s="36"/>
      <c r="K62" s="37"/>
      <c r="L62" s="38"/>
      <c r="M62" s="37"/>
      <c r="N62" s="38"/>
      <c r="O62" s="37"/>
      <c r="P62" s="38"/>
      <c r="Q62" s="36"/>
      <c r="R62" s="36"/>
      <c r="S62" s="36"/>
      <c r="T62" s="36"/>
    </row>
    <row r="63" spans="1:20" ht="51" x14ac:dyDescent="0.25">
      <c r="A63" s="24">
        <v>50</v>
      </c>
      <c r="B63" s="40" t="s">
        <v>141</v>
      </c>
      <c r="C63" s="45">
        <v>17177386724</v>
      </c>
      <c r="D63" s="40" t="s">
        <v>473</v>
      </c>
      <c r="E63" s="34" t="s">
        <v>622</v>
      </c>
      <c r="F63" s="24" t="s">
        <v>43</v>
      </c>
      <c r="G63" s="28"/>
      <c r="H63" s="29">
        <v>34000</v>
      </c>
      <c r="I63" s="36" t="s">
        <v>43</v>
      </c>
      <c r="J63" s="36" t="s">
        <v>705</v>
      </c>
      <c r="K63" s="37"/>
      <c r="L63" s="38">
        <f>N63+P63</f>
        <v>34000</v>
      </c>
      <c r="M63" s="37"/>
      <c r="N63" s="38">
        <v>34000</v>
      </c>
      <c r="O63" s="37"/>
      <c r="P63" s="38"/>
      <c r="Q63" s="36"/>
      <c r="R63" s="30" t="s">
        <v>680</v>
      </c>
      <c r="S63" s="36"/>
      <c r="T63" s="27" t="s">
        <v>715</v>
      </c>
    </row>
    <row r="64" spans="1:20" ht="40.799999999999997" x14ac:dyDescent="0.25">
      <c r="A64" s="24">
        <v>51</v>
      </c>
      <c r="B64" s="40" t="s">
        <v>475</v>
      </c>
      <c r="C64" s="45">
        <v>42889250808</v>
      </c>
      <c r="D64" s="40" t="s">
        <v>474</v>
      </c>
      <c r="E64" s="40"/>
      <c r="F64" s="24" t="s">
        <v>43</v>
      </c>
      <c r="G64" s="28"/>
      <c r="H64" s="29">
        <v>1858.69</v>
      </c>
      <c r="I64" s="36"/>
      <c r="J64" s="36"/>
      <c r="K64" s="37"/>
      <c r="L64" s="38"/>
      <c r="M64" s="37"/>
      <c r="N64" s="38"/>
      <c r="O64" s="37"/>
      <c r="P64" s="38"/>
      <c r="Q64" s="42"/>
      <c r="R64" s="41"/>
      <c r="S64" s="36"/>
      <c r="T64" s="43" t="s">
        <v>535</v>
      </c>
    </row>
    <row r="65" spans="1:20" ht="71.400000000000006" x14ac:dyDescent="0.25">
      <c r="A65" s="24">
        <v>52</v>
      </c>
      <c r="B65" s="40" t="s">
        <v>476</v>
      </c>
      <c r="C65" s="42">
        <v>85941596441</v>
      </c>
      <c r="D65" s="40" t="s">
        <v>477</v>
      </c>
      <c r="E65" s="43"/>
      <c r="F65" s="24" t="s">
        <v>43</v>
      </c>
      <c r="G65" s="28"/>
      <c r="H65" s="29">
        <v>13854.64</v>
      </c>
      <c r="I65" s="36"/>
      <c r="J65" s="36"/>
      <c r="K65" s="37"/>
      <c r="L65" s="38"/>
      <c r="M65" s="37"/>
      <c r="N65" s="38"/>
      <c r="O65" s="37"/>
      <c r="P65" s="38"/>
      <c r="Q65" s="36"/>
      <c r="R65" s="36"/>
      <c r="S65" s="36"/>
      <c r="T65" s="27" t="s">
        <v>536</v>
      </c>
    </row>
    <row r="66" spans="1:20" ht="20.399999999999999" x14ac:dyDescent="0.25">
      <c r="A66" s="24">
        <v>53</v>
      </c>
      <c r="B66" s="40" t="s">
        <v>601</v>
      </c>
      <c r="C66" s="42">
        <v>23057039320</v>
      </c>
      <c r="D66" s="43" t="s">
        <v>142</v>
      </c>
      <c r="E66" s="43"/>
      <c r="F66" s="24" t="s">
        <v>43</v>
      </c>
      <c r="G66" s="46"/>
      <c r="H66" s="29">
        <v>248.43</v>
      </c>
      <c r="I66" s="36"/>
      <c r="J66" s="36"/>
      <c r="K66" s="37"/>
      <c r="L66" s="38"/>
      <c r="M66" s="37"/>
      <c r="N66" s="38"/>
      <c r="O66" s="37"/>
      <c r="P66" s="38"/>
      <c r="Q66" s="42"/>
      <c r="R66" s="41"/>
      <c r="S66" s="43"/>
      <c r="T66" s="30"/>
    </row>
    <row r="67" spans="1:20" ht="20.399999999999999" x14ac:dyDescent="0.25">
      <c r="A67" s="24">
        <v>54</v>
      </c>
      <c r="B67" s="40" t="s">
        <v>602</v>
      </c>
      <c r="C67" s="42" t="s">
        <v>143</v>
      </c>
      <c r="D67" s="40" t="s">
        <v>144</v>
      </c>
      <c r="E67" s="40"/>
      <c r="F67" s="24" t="s">
        <v>43</v>
      </c>
      <c r="G67" s="28"/>
      <c r="H67" s="29">
        <v>80.900000000000006</v>
      </c>
      <c r="I67" s="36"/>
      <c r="J67" s="36"/>
      <c r="K67" s="37"/>
      <c r="L67" s="38"/>
      <c r="M67" s="37"/>
      <c r="N67" s="38"/>
      <c r="O67" s="37"/>
      <c r="P67" s="38"/>
      <c r="Q67" s="36"/>
      <c r="R67" s="36"/>
      <c r="S67" s="36"/>
      <c r="T67" s="30"/>
    </row>
    <row r="68" spans="1:20" ht="20.399999999999999" x14ac:dyDescent="0.25">
      <c r="A68" s="24">
        <v>55</v>
      </c>
      <c r="B68" s="34" t="s">
        <v>146</v>
      </c>
      <c r="C68" s="24" t="s">
        <v>145</v>
      </c>
      <c r="D68" s="34" t="s">
        <v>190</v>
      </c>
      <c r="E68" s="34"/>
      <c r="F68" s="24" t="s">
        <v>43</v>
      </c>
      <c r="G68" s="28"/>
      <c r="H68" s="29">
        <v>386.56</v>
      </c>
      <c r="I68" s="30"/>
      <c r="J68" s="30"/>
      <c r="K68" s="37"/>
      <c r="L68" s="38"/>
      <c r="M68" s="37"/>
      <c r="N68" s="38"/>
      <c r="O68" s="37"/>
      <c r="P68" s="38"/>
      <c r="Q68" s="36"/>
      <c r="R68" s="34"/>
      <c r="S68" s="30"/>
      <c r="T68" s="27"/>
    </row>
    <row r="69" spans="1:20" ht="20.399999999999999" x14ac:dyDescent="0.25">
      <c r="A69" s="24">
        <v>56</v>
      </c>
      <c r="B69" s="50" t="s">
        <v>460</v>
      </c>
      <c r="C69" s="45" t="s">
        <v>57</v>
      </c>
      <c r="D69" s="50" t="s">
        <v>58</v>
      </c>
      <c r="E69" s="43"/>
      <c r="F69" s="24" t="s">
        <v>43</v>
      </c>
      <c r="G69" s="28"/>
      <c r="H69" s="29">
        <v>400</v>
      </c>
      <c r="I69" s="36"/>
      <c r="J69" s="36"/>
      <c r="K69" s="37"/>
      <c r="L69" s="38"/>
      <c r="M69" s="37"/>
      <c r="N69" s="38"/>
      <c r="O69" s="37"/>
      <c r="P69" s="38"/>
      <c r="Q69" s="42"/>
      <c r="R69" s="50"/>
      <c r="S69" s="36"/>
      <c r="T69" s="27"/>
    </row>
    <row r="70" spans="1:20" ht="51" x14ac:dyDescent="0.25">
      <c r="A70" s="24">
        <v>57</v>
      </c>
      <c r="B70" s="40" t="s">
        <v>148</v>
      </c>
      <c r="C70" s="42" t="s">
        <v>147</v>
      </c>
      <c r="D70" s="40" t="s">
        <v>149</v>
      </c>
      <c r="E70" s="40" t="s">
        <v>622</v>
      </c>
      <c r="F70" s="24" t="s">
        <v>43</v>
      </c>
      <c r="G70" s="28"/>
      <c r="H70" s="29">
        <v>55.56</v>
      </c>
      <c r="I70" s="36" t="s">
        <v>43</v>
      </c>
      <c r="J70" s="36" t="s">
        <v>648</v>
      </c>
      <c r="K70" s="37"/>
      <c r="L70" s="38">
        <f>N70+P70</f>
        <v>81.7</v>
      </c>
      <c r="M70" s="37"/>
      <c r="N70" s="38">
        <f>81.61+0.09</f>
        <v>81.7</v>
      </c>
      <c r="O70" s="37"/>
      <c r="P70" s="38"/>
      <c r="Q70" s="42"/>
      <c r="R70" s="40" t="s">
        <v>651</v>
      </c>
      <c r="S70" s="36"/>
      <c r="T70" s="34"/>
    </row>
    <row r="71" spans="1:20" ht="40.799999999999997" x14ac:dyDescent="0.25">
      <c r="A71" s="24">
        <v>58</v>
      </c>
      <c r="B71" s="40" t="s">
        <v>151</v>
      </c>
      <c r="C71" s="42" t="s">
        <v>150</v>
      </c>
      <c r="D71" s="40" t="s">
        <v>478</v>
      </c>
      <c r="E71" s="40"/>
      <c r="F71" s="24" t="s">
        <v>43</v>
      </c>
      <c r="G71" s="28"/>
      <c r="H71" s="29">
        <v>1937.5</v>
      </c>
      <c r="I71" s="36"/>
      <c r="J71" s="36"/>
      <c r="K71" s="37"/>
      <c r="L71" s="38"/>
      <c r="M71" s="37"/>
      <c r="N71" s="38"/>
      <c r="O71" s="37"/>
      <c r="P71" s="38"/>
      <c r="Q71" s="68"/>
      <c r="R71" s="40"/>
      <c r="S71" s="36"/>
      <c r="T71" s="43" t="s">
        <v>537</v>
      </c>
    </row>
    <row r="72" spans="1:20" ht="20.399999999999999" x14ac:dyDescent="0.25">
      <c r="A72" s="24">
        <v>59</v>
      </c>
      <c r="B72" s="40" t="s">
        <v>153</v>
      </c>
      <c r="C72" s="42" t="s">
        <v>152</v>
      </c>
      <c r="D72" s="40" t="s">
        <v>154</v>
      </c>
      <c r="E72" s="36"/>
      <c r="F72" s="24" t="s">
        <v>43</v>
      </c>
      <c r="G72" s="28"/>
      <c r="H72" s="29">
        <v>410</v>
      </c>
      <c r="I72" s="36"/>
      <c r="J72" s="36"/>
      <c r="K72" s="37"/>
      <c r="L72" s="38"/>
      <c r="M72" s="37"/>
      <c r="N72" s="38"/>
      <c r="O72" s="37"/>
      <c r="P72" s="38"/>
      <c r="Q72" s="36"/>
      <c r="R72" s="36"/>
      <c r="S72" s="36"/>
      <c r="T72" s="34"/>
    </row>
    <row r="73" spans="1:20" ht="20.399999999999999" x14ac:dyDescent="0.25">
      <c r="A73" s="24">
        <v>60</v>
      </c>
      <c r="B73" s="40" t="s">
        <v>156</v>
      </c>
      <c r="C73" s="42" t="s">
        <v>155</v>
      </c>
      <c r="D73" s="40" t="s">
        <v>157</v>
      </c>
      <c r="E73" s="40" t="s">
        <v>622</v>
      </c>
      <c r="F73" s="24" t="s">
        <v>43</v>
      </c>
      <c r="G73" s="28"/>
      <c r="H73" s="29">
        <v>6103.47</v>
      </c>
      <c r="I73" s="36" t="s">
        <v>43</v>
      </c>
      <c r="J73" s="36" t="s">
        <v>678</v>
      </c>
      <c r="K73" s="37"/>
      <c r="L73" s="38">
        <f>N73+P73</f>
        <v>10256.94</v>
      </c>
      <c r="M73" s="37"/>
      <c r="N73" s="38">
        <v>5128.47</v>
      </c>
      <c r="O73" s="37"/>
      <c r="P73" s="38">
        <v>5128.47</v>
      </c>
      <c r="Q73" s="36"/>
      <c r="R73" s="41" t="s">
        <v>680</v>
      </c>
      <c r="S73" s="36"/>
      <c r="T73" s="34"/>
    </row>
    <row r="74" spans="1:20" ht="30.6" x14ac:dyDescent="0.25">
      <c r="A74" s="24">
        <v>61</v>
      </c>
      <c r="B74" s="40" t="s">
        <v>482</v>
      </c>
      <c r="C74" s="45" t="s">
        <v>163</v>
      </c>
      <c r="D74" s="40" t="s">
        <v>164</v>
      </c>
      <c r="E74" s="40" t="s">
        <v>622</v>
      </c>
      <c r="F74" s="24" t="s">
        <v>43</v>
      </c>
      <c r="G74" s="28"/>
      <c r="H74" s="29">
        <v>7900</v>
      </c>
      <c r="I74" s="36" t="s">
        <v>43</v>
      </c>
      <c r="J74" s="36" t="s">
        <v>678</v>
      </c>
      <c r="K74" s="37"/>
      <c r="L74" s="38">
        <v>7900</v>
      </c>
      <c r="M74" s="37"/>
      <c r="N74" s="38">
        <v>7900</v>
      </c>
      <c r="O74" s="37"/>
      <c r="P74" s="38"/>
      <c r="Q74" s="36"/>
      <c r="R74" s="41" t="s">
        <v>680</v>
      </c>
      <c r="S74" s="36"/>
      <c r="T74" s="27" t="s">
        <v>523</v>
      </c>
    </row>
    <row r="75" spans="1:20" ht="51" x14ac:dyDescent="0.25">
      <c r="A75" s="24">
        <v>62</v>
      </c>
      <c r="B75" s="40" t="s">
        <v>486</v>
      </c>
      <c r="C75" s="42" t="s">
        <v>189</v>
      </c>
      <c r="D75" s="40" t="s">
        <v>487</v>
      </c>
      <c r="E75" s="36"/>
      <c r="F75" s="24" t="s">
        <v>43</v>
      </c>
      <c r="G75" s="28"/>
      <c r="H75" s="29">
        <v>564.07000000000005</v>
      </c>
      <c r="I75" s="36"/>
      <c r="J75" s="36"/>
      <c r="K75" s="37"/>
      <c r="L75" s="38"/>
      <c r="M75" s="37"/>
      <c r="N75" s="38"/>
      <c r="O75" s="37"/>
      <c r="P75" s="38"/>
      <c r="Q75" s="36"/>
      <c r="R75" s="36"/>
      <c r="S75" s="36"/>
      <c r="T75" s="43" t="s">
        <v>524</v>
      </c>
    </row>
    <row r="76" spans="1:20" ht="20.399999999999999" x14ac:dyDescent="0.25">
      <c r="A76" s="24">
        <v>63</v>
      </c>
      <c r="B76" s="40" t="s">
        <v>161</v>
      </c>
      <c r="C76" s="42" t="s">
        <v>160</v>
      </c>
      <c r="D76" s="40" t="s">
        <v>162</v>
      </c>
      <c r="E76" s="40" t="s">
        <v>622</v>
      </c>
      <c r="F76" s="24" t="s">
        <v>43</v>
      </c>
      <c r="G76" s="28"/>
      <c r="H76" s="29">
        <v>3301.48</v>
      </c>
      <c r="I76" s="36" t="s">
        <v>43</v>
      </c>
      <c r="J76" s="36" t="s">
        <v>677</v>
      </c>
      <c r="K76" s="37"/>
      <c r="L76" s="38">
        <v>3301.48</v>
      </c>
      <c r="M76" s="37"/>
      <c r="N76" s="38">
        <v>3301.48</v>
      </c>
      <c r="O76" s="37"/>
      <c r="P76" s="38"/>
      <c r="Q76" s="36"/>
      <c r="R76" s="41" t="s">
        <v>680</v>
      </c>
      <c r="S76" s="36"/>
      <c r="T76" s="27"/>
    </row>
    <row r="77" spans="1:20" ht="20.399999999999999" x14ac:dyDescent="0.25">
      <c r="A77" s="24">
        <v>64</v>
      </c>
      <c r="B77" s="40" t="s">
        <v>166</v>
      </c>
      <c r="C77" s="42" t="s">
        <v>165</v>
      </c>
      <c r="D77" s="40" t="s">
        <v>483</v>
      </c>
      <c r="E77" s="36"/>
      <c r="F77" s="24" t="s">
        <v>43</v>
      </c>
      <c r="G77" s="28"/>
      <c r="H77" s="29">
        <v>150</v>
      </c>
      <c r="I77" s="36"/>
      <c r="J77" s="36"/>
      <c r="K77" s="37"/>
      <c r="L77" s="38"/>
      <c r="M77" s="37"/>
      <c r="N77" s="38"/>
      <c r="O77" s="37"/>
      <c r="P77" s="38"/>
      <c r="Q77" s="36"/>
      <c r="R77" s="36"/>
      <c r="S77" s="36"/>
      <c r="T77" s="27"/>
    </row>
    <row r="78" spans="1:20" ht="30.6" x14ac:dyDescent="0.25">
      <c r="A78" s="24">
        <v>65</v>
      </c>
      <c r="B78" s="40" t="s">
        <v>501</v>
      </c>
      <c r="C78" s="42" t="s">
        <v>261</v>
      </c>
      <c r="D78" s="40" t="s">
        <v>286</v>
      </c>
      <c r="E78" s="36"/>
      <c r="F78" s="30" t="s">
        <v>43</v>
      </c>
      <c r="G78" s="28"/>
      <c r="H78" s="29">
        <v>1343.82</v>
      </c>
      <c r="I78" s="36"/>
      <c r="J78" s="36"/>
      <c r="K78" s="37"/>
      <c r="L78" s="38"/>
      <c r="M78" s="37"/>
      <c r="N78" s="38"/>
      <c r="O78" s="37"/>
      <c r="P78" s="38"/>
      <c r="Q78" s="36"/>
      <c r="R78" s="36"/>
      <c r="S78" s="36"/>
      <c r="T78" s="30"/>
    </row>
    <row r="79" spans="1:20" ht="30.6" x14ac:dyDescent="0.25">
      <c r="A79" s="24">
        <v>66</v>
      </c>
      <c r="B79" s="40" t="s">
        <v>603</v>
      </c>
      <c r="C79" s="42" t="s">
        <v>167</v>
      </c>
      <c r="D79" s="40" t="s">
        <v>168</v>
      </c>
      <c r="E79" s="27"/>
      <c r="F79" s="24" t="s">
        <v>43</v>
      </c>
      <c r="G79" s="28"/>
      <c r="H79" s="29">
        <v>3700</v>
      </c>
      <c r="I79" s="36"/>
      <c r="J79" s="36"/>
      <c r="K79" s="37"/>
      <c r="L79" s="38"/>
      <c r="M79" s="37"/>
      <c r="N79" s="38"/>
      <c r="O79" s="37"/>
      <c r="P79" s="38"/>
      <c r="Q79" s="36"/>
      <c r="R79" s="36"/>
      <c r="S79" s="36"/>
      <c r="T79" s="43"/>
    </row>
    <row r="80" spans="1:20" ht="20.399999999999999" x14ac:dyDescent="0.25">
      <c r="A80" s="24">
        <v>67</v>
      </c>
      <c r="B80" s="40" t="s">
        <v>170</v>
      </c>
      <c r="C80" s="42" t="s">
        <v>169</v>
      </c>
      <c r="D80" s="40" t="s">
        <v>171</v>
      </c>
      <c r="E80" s="40" t="s">
        <v>622</v>
      </c>
      <c r="F80" s="24" t="s">
        <v>43</v>
      </c>
      <c r="G80" s="28"/>
      <c r="H80" s="29">
        <v>2291.35</v>
      </c>
      <c r="I80" s="36" t="s">
        <v>43</v>
      </c>
      <c r="J80" s="36" t="s">
        <v>624</v>
      </c>
      <c r="K80" s="37"/>
      <c r="L80" s="38">
        <f>N80+P80</f>
        <v>2454.8199999999997</v>
      </c>
      <c r="M80" s="37"/>
      <c r="N80" s="38">
        <f>2291.35+163.47</f>
        <v>2454.8199999999997</v>
      </c>
      <c r="O80" s="37"/>
      <c r="P80" s="38"/>
      <c r="Q80" s="36"/>
      <c r="R80" s="41" t="s">
        <v>625</v>
      </c>
      <c r="S80" s="36"/>
      <c r="T80" s="43"/>
    </row>
    <row r="81" spans="1:20" ht="30.6" x14ac:dyDescent="0.25">
      <c r="A81" s="24">
        <v>68</v>
      </c>
      <c r="B81" s="40" t="s">
        <v>173</v>
      </c>
      <c r="C81" s="42" t="s">
        <v>172</v>
      </c>
      <c r="D81" s="40" t="s">
        <v>191</v>
      </c>
      <c r="E81" s="27" t="s">
        <v>622</v>
      </c>
      <c r="F81" s="24" t="s">
        <v>43</v>
      </c>
      <c r="G81" s="28"/>
      <c r="H81" s="29">
        <v>4539.3</v>
      </c>
      <c r="I81" s="36" t="s">
        <v>43</v>
      </c>
      <c r="J81" s="36" t="s">
        <v>642</v>
      </c>
      <c r="K81" s="37"/>
      <c r="L81" s="38">
        <f>N81+P81</f>
        <v>4539.3</v>
      </c>
      <c r="M81" s="37"/>
      <c r="N81" s="38">
        <v>4539.3</v>
      </c>
      <c r="O81" s="37"/>
      <c r="P81" s="38"/>
      <c r="Q81" s="36"/>
      <c r="R81" s="41" t="s">
        <v>644</v>
      </c>
      <c r="S81" s="36"/>
      <c r="T81" s="43"/>
    </row>
    <row r="82" spans="1:20" ht="61.2" x14ac:dyDescent="0.25">
      <c r="A82" s="24">
        <v>69</v>
      </c>
      <c r="B82" s="40" t="s">
        <v>175</v>
      </c>
      <c r="C82" s="42" t="s">
        <v>174</v>
      </c>
      <c r="D82" s="40" t="s">
        <v>484</v>
      </c>
      <c r="E82" s="40" t="s">
        <v>622</v>
      </c>
      <c r="F82" s="24" t="s">
        <v>43</v>
      </c>
      <c r="G82" s="28"/>
      <c r="H82" s="29">
        <v>328.38</v>
      </c>
      <c r="I82" s="36" t="s">
        <v>43</v>
      </c>
      <c r="J82" s="36" t="s">
        <v>637</v>
      </c>
      <c r="K82" s="37"/>
      <c r="L82" s="38">
        <f>N82+P82</f>
        <v>2006.32</v>
      </c>
      <c r="M82" s="37"/>
      <c r="N82" s="38">
        <f>2000.24+6.08</f>
        <v>2006.32</v>
      </c>
      <c r="O82" s="37"/>
      <c r="P82" s="38"/>
      <c r="Q82" s="36"/>
      <c r="R82" s="40" t="s">
        <v>638</v>
      </c>
      <c r="S82" s="36"/>
      <c r="T82" s="27" t="s">
        <v>538</v>
      </c>
    </row>
    <row r="83" spans="1:20" ht="20.399999999999999" x14ac:dyDescent="0.25">
      <c r="A83" s="24">
        <v>70</v>
      </c>
      <c r="B83" s="40" t="s">
        <v>177</v>
      </c>
      <c r="C83" s="42" t="s">
        <v>176</v>
      </c>
      <c r="D83" s="40" t="s">
        <v>192</v>
      </c>
      <c r="E83" s="40" t="s">
        <v>622</v>
      </c>
      <c r="F83" s="24" t="s">
        <v>43</v>
      </c>
      <c r="G83" s="28"/>
      <c r="H83" s="29">
        <v>178.45</v>
      </c>
      <c r="I83" s="36" t="s">
        <v>43</v>
      </c>
      <c r="J83" s="36" t="s">
        <v>630</v>
      </c>
      <c r="K83" s="37"/>
      <c r="L83" s="38">
        <f>N83+P83</f>
        <v>121.69</v>
      </c>
      <c r="M83" s="37"/>
      <c r="N83" s="38">
        <f>118.05+3.64</f>
        <v>121.69</v>
      </c>
      <c r="O83" s="37"/>
      <c r="P83" s="38"/>
      <c r="Q83" s="36"/>
      <c r="R83" s="40" t="s">
        <v>640</v>
      </c>
      <c r="S83" s="36"/>
      <c r="T83" s="36"/>
    </row>
    <row r="84" spans="1:20" ht="20.399999999999999" x14ac:dyDescent="0.25">
      <c r="A84" s="24">
        <v>71</v>
      </c>
      <c r="B84" s="40" t="s">
        <v>708</v>
      </c>
      <c r="C84" s="42">
        <v>68419124305</v>
      </c>
      <c r="D84" s="40" t="s">
        <v>709</v>
      </c>
      <c r="E84" s="40" t="s">
        <v>622</v>
      </c>
      <c r="F84" s="24" t="s">
        <v>658</v>
      </c>
      <c r="G84" s="28"/>
      <c r="H84" s="29"/>
      <c r="I84" s="36" t="s">
        <v>43</v>
      </c>
      <c r="J84" s="36" t="s">
        <v>645</v>
      </c>
      <c r="K84" s="37"/>
      <c r="L84" s="38">
        <f>N84+P84</f>
        <v>3250.73</v>
      </c>
      <c r="M84" s="37"/>
      <c r="N84" s="38">
        <f>1515.58+1735.15</f>
        <v>3250.73</v>
      </c>
      <c r="O84" s="37"/>
      <c r="P84" s="38"/>
      <c r="Q84" s="36" t="s">
        <v>43</v>
      </c>
      <c r="R84" s="40" t="s">
        <v>710</v>
      </c>
      <c r="S84" s="36"/>
      <c r="T84" s="36"/>
    </row>
    <row r="85" spans="1:20" ht="20.399999999999999" x14ac:dyDescent="0.25">
      <c r="A85" s="24">
        <v>72</v>
      </c>
      <c r="B85" s="40" t="s">
        <v>179</v>
      </c>
      <c r="C85" s="42" t="s">
        <v>178</v>
      </c>
      <c r="D85" s="40" t="s">
        <v>180</v>
      </c>
      <c r="E85" s="36"/>
      <c r="F85" s="24" t="s">
        <v>43</v>
      </c>
      <c r="G85" s="28"/>
      <c r="H85" s="29">
        <v>235.31</v>
      </c>
      <c r="I85" s="36"/>
      <c r="J85" s="36"/>
      <c r="K85" s="37"/>
      <c r="L85" s="38"/>
      <c r="M85" s="37"/>
      <c r="N85" s="38"/>
      <c r="O85" s="37"/>
      <c r="P85" s="38"/>
      <c r="Q85" s="36"/>
      <c r="R85" s="36"/>
      <c r="S85" s="36"/>
      <c r="T85" s="36"/>
    </row>
    <row r="86" spans="1:20" ht="30.6" x14ac:dyDescent="0.25">
      <c r="A86" s="24">
        <v>73</v>
      </c>
      <c r="B86" s="40" t="s">
        <v>182</v>
      </c>
      <c r="C86" s="42" t="s">
        <v>181</v>
      </c>
      <c r="D86" s="40" t="s">
        <v>183</v>
      </c>
      <c r="E86" s="40" t="s">
        <v>622</v>
      </c>
      <c r="F86" s="24" t="s">
        <v>43</v>
      </c>
      <c r="G86" s="28"/>
      <c r="H86" s="29">
        <v>167.9</v>
      </c>
      <c r="I86" s="36" t="s">
        <v>43</v>
      </c>
      <c r="J86" s="36" t="s">
        <v>630</v>
      </c>
      <c r="K86" s="37"/>
      <c r="L86" s="38">
        <f>N86+P86</f>
        <v>148.16999999999999</v>
      </c>
      <c r="M86" s="37"/>
      <c r="N86" s="38">
        <f>145.26+2.91</f>
        <v>148.16999999999999</v>
      </c>
      <c r="O86" s="37"/>
      <c r="P86" s="38"/>
      <c r="Q86" s="42" t="s">
        <v>632</v>
      </c>
      <c r="R86" s="27" t="s">
        <v>631</v>
      </c>
      <c r="S86" s="36"/>
      <c r="T86" s="36"/>
    </row>
    <row r="87" spans="1:20" ht="40.799999999999997" x14ac:dyDescent="0.25">
      <c r="A87" s="24">
        <v>74</v>
      </c>
      <c r="B87" s="40" t="s">
        <v>185</v>
      </c>
      <c r="C87" s="42" t="s">
        <v>184</v>
      </c>
      <c r="D87" s="40" t="s">
        <v>485</v>
      </c>
      <c r="E87" s="36"/>
      <c r="F87" s="24" t="s">
        <v>43</v>
      </c>
      <c r="G87" s="28"/>
      <c r="H87" s="29">
        <v>10303.39</v>
      </c>
      <c r="I87" s="36"/>
      <c r="J87" s="36"/>
      <c r="K87" s="37"/>
      <c r="L87" s="38"/>
      <c r="M87" s="37"/>
      <c r="N87" s="38"/>
      <c r="O87" s="37"/>
      <c r="P87" s="38"/>
      <c r="Q87" s="36"/>
      <c r="R87" s="36"/>
      <c r="S87" s="36"/>
      <c r="T87" s="27" t="s">
        <v>539</v>
      </c>
    </row>
    <row r="88" spans="1:20" ht="20.399999999999999" x14ac:dyDescent="0.25">
      <c r="A88" s="24">
        <v>75</v>
      </c>
      <c r="B88" s="40" t="s">
        <v>187</v>
      </c>
      <c r="C88" s="42" t="s">
        <v>186</v>
      </c>
      <c r="D88" s="40" t="s">
        <v>188</v>
      </c>
      <c r="E88" s="36"/>
      <c r="F88" s="24" t="s">
        <v>43</v>
      </c>
      <c r="G88" s="28"/>
      <c r="H88" s="29">
        <v>1819.88</v>
      </c>
      <c r="I88" s="36"/>
      <c r="J88" s="36"/>
      <c r="K88" s="37"/>
      <c r="L88" s="38"/>
      <c r="M88" s="37"/>
      <c r="N88" s="38"/>
      <c r="O88" s="37"/>
      <c r="P88" s="38"/>
      <c r="Q88" s="36"/>
      <c r="R88" s="69"/>
      <c r="S88" s="36"/>
      <c r="T88" s="36"/>
    </row>
    <row r="89" spans="1:20" ht="20.399999999999999" x14ac:dyDescent="0.25">
      <c r="A89" s="24">
        <v>76</v>
      </c>
      <c r="B89" s="40" t="s">
        <v>604</v>
      </c>
      <c r="C89" s="42" t="s">
        <v>193</v>
      </c>
      <c r="D89" s="40" t="s">
        <v>194</v>
      </c>
      <c r="E89" s="36"/>
      <c r="F89" s="24" t="s">
        <v>43</v>
      </c>
      <c r="G89" s="28"/>
      <c r="H89" s="29">
        <v>2220.89</v>
      </c>
      <c r="I89" s="36"/>
      <c r="J89" s="36"/>
      <c r="K89" s="37"/>
      <c r="L89" s="38"/>
      <c r="M89" s="37"/>
      <c r="N89" s="38"/>
      <c r="O89" s="37"/>
      <c r="P89" s="38"/>
      <c r="Q89" s="36"/>
      <c r="R89" s="36"/>
      <c r="S89" s="36"/>
      <c r="T89" s="30"/>
    </row>
    <row r="90" spans="1:20" ht="40.799999999999997" x14ac:dyDescent="0.25">
      <c r="A90" s="24">
        <v>77</v>
      </c>
      <c r="B90" s="40" t="s">
        <v>196</v>
      </c>
      <c r="C90" s="42" t="s">
        <v>195</v>
      </c>
      <c r="D90" s="40" t="s">
        <v>488</v>
      </c>
      <c r="E90" s="40" t="s">
        <v>622</v>
      </c>
      <c r="F90" s="24" t="s">
        <v>43</v>
      </c>
      <c r="G90" s="28"/>
      <c r="H90" s="29">
        <v>3980.04</v>
      </c>
      <c r="I90" s="36" t="s">
        <v>43</v>
      </c>
      <c r="J90" s="36" t="s">
        <v>677</v>
      </c>
      <c r="K90" s="37">
        <v>29686.23</v>
      </c>
      <c r="L90" s="38">
        <v>3980.04</v>
      </c>
      <c r="M90" s="37">
        <v>29686.23</v>
      </c>
      <c r="N90" s="38">
        <v>3980.04</v>
      </c>
      <c r="O90" s="37"/>
      <c r="P90" s="38"/>
      <c r="Q90" s="42" t="s">
        <v>699</v>
      </c>
      <c r="R90" s="41" t="s">
        <v>698</v>
      </c>
      <c r="S90" s="36"/>
      <c r="T90" s="43" t="s">
        <v>540</v>
      </c>
    </row>
    <row r="91" spans="1:20" ht="45" customHeight="1" x14ac:dyDescent="0.25">
      <c r="A91" s="52">
        <v>78</v>
      </c>
      <c r="B91" s="53" t="s">
        <v>605</v>
      </c>
      <c r="C91" s="52">
        <v>65723536010</v>
      </c>
      <c r="D91" s="53" t="s">
        <v>453</v>
      </c>
      <c r="E91" s="52" t="s">
        <v>622</v>
      </c>
      <c r="F91" s="56" t="s">
        <v>43</v>
      </c>
      <c r="G91" s="54"/>
      <c r="H91" s="58">
        <v>476289.73</v>
      </c>
      <c r="I91" s="56" t="s">
        <v>43</v>
      </c>
      <c r="J91" s="56" t="s">
        <v>660</v>
      </c>
      <c r="K91" s="37"/>
      <c r="L91" s="38">
        <f t="shared" ref="L91:L96" si="0">N91+P91</f>
        <v>378982.79</v>
      </c>
      <c r="M91" s="37"/>
      <c r="N91" s="38">
        <f>44240.92+2912.19+22.56</f>
        <v>47175.67</v>
      </c>
      <c r="O91" s="37"/>
      <c r="P91" s="38">
        <v>331807.12</v>
      </c>
      <c r="Q91" s="42" t="s">
        <v>662</v>
      </c>
      <c r="R91" s="43" t="s">
        <v>661</v>
      </c>
      <c r="S91" s="36"/>
      <c r="T91" s="53" t="s">
        <v>691</v>
      </c>
    </row>
    <row r="92" spans="1:20" ht="20.399999999999999" x14ac:dyDescent="0.25">
      <c r="A92" s="70"/>
      <c r="B92" s="71"/>
      <c r="C92" s="70"/>
      <c r="D92" s="71"/>
      <c r="E92" s="70"/>
      <c r="F92" s="72"/>
      <c r="G92" s="73"/>
      <c r="H92" s="74"/>
      <c r="I92" s="72"/>
      <c r="J92" s="72"/>
      <c r="K92" s="37"/>
      <c r="L92" s="38">
        <f t="shared" si="0"/>
        <v>654218.08000000007</v>
      </c>
      <c r="M92" s="37"/>
      <c r="N92" s="38">
        <f>13122.56+5975.44+15.93</f>
        <v>19113.93</v>
      </c>
      <c r="O92" s="37"/>
      <c r="P92" s="38">
        <v>635104.15</v>
      </c>
      <c r="Q92" s="42" t="s">
        <v>664</v>
      </c>
      <c r="R92" s="43" t="s">
        <v>663</v>
      </c>
      <c r="S92" s="36"/>
      <c r="T92" s="71"/>
    </row>
    <row r="93" spans="1:20" ht="30.6" x14ac:dyDescent="0.25">
      <c r="A93" s="70"/>
      <c r="B93" s="71"/>
      <c r="C93" s="70"/>
      <c r="D93" s="71"/>
      <c r="E93" s="70"/>
      <c r="F93" s="72"/>
      <c r="G93" s="73"/>
      <c r="H93" s="74"/>
      <c r="I93" s="72"/>
      <c r="J93" s="72"/>
      <c r="K93" s="37"/>
      <c r="L93" s="38">
        <f t="shared" si="0"/>
        <v>1149339.49</v>
      </c>
      <c r="M93" s="37"/>
      <c r="N93" s="38">
        <v>23086.27</v>
      </c>
      <c r="O93" s="37"/>
      <c r="P93" s="38">
        <v>1126253.22</v>
      </c>
      <c r="Q93" s="42" t="s">
        <v>666</v>
      </c>
      <c r="R93" s="43" t="s">
        <v>665</v>
      </c>
      <c r="S93" s="36"/>
      <c r="T93" s="71"/>
    </row>
    <row r="94" spans="1:20" ht="30.6" x14ac:dyDescent="0.25">
      <c r="A94" s="70"/>
      <c r="B94" s="71"/>
      <c r="C94" s="70"/>
      <c r="D94" s="71"/>
      <c r="E94" s="70"/>
      <c r="F94" s="72"/>
      <c r="G94" s="73"/>
      <c r="H94" s="74"/>
      <c r="I94" s="72"/>
      <c r="J94" s="72"/>
      <c r="K94" s="37"/>
      <c r="L94" s="38">
        <f t="shared" si="0"/>
        <v>311645.73</v>
      </c>
      <c r="M94" s="37"/>
      <c r="N94" s="38">
        <f>3355.31+2950.93+6.64</f>
        <v>6312.88</v>
      </c>
      <c r="O94" s="37"/>
      <c r="P94" s="38">
        <v>305332.84999999998</v>
      </c>
      <c r="Q94" s="42" t="s">
        <v>667</v>
      </c>
      <c r="R94" s="43" t="s">
        <v>692</v>
      </c>
      <c r="S94" s="36"/>
      <c r="T94" s="71"/>
    </row>
    <row r="95" spans="1:20" ht="20.399999999999999" x14ac:dyDescent="0.25">
      <c r="A95" s="70"/>
      <c r="B95" s="71"/>
      <c r="C95" s="70"/>
      <c r="D95" s="71"/>
      <c r="E95" s="70"/>
      <c r="F95" s="72"/>
      <c r="G95" s="73"/>
      <c r="H95" s="74"/>
      <c r="I95" s="72"/>
      <c r="J95" s="72"/>
      <c r="K95" s="37"/>
      <c r="L95" s="38">
        <f t="shared" si="0"/>
        <v>99347.12</v>
      </c>
      <c r="M95" s="37"/>
      <c r="N95" s="38">
        <f>14033.49+1106.02+6.64</f>
        <v>15146.15</v>
      </c>
      <c r="O95" s="37"/>
      <c r="P95" s="38">
        <v>84200.97</v>
      </c>
      <c r="Q95" s="42" t="s">
        <v>669</v>
      </c>
      <c r="R95" s="43" t="s">
        <v>668</v>
      </c>
      <c r="S95" s="36"/>
      <c r="T95" s="71"/>
    </row>
    <row r="96" spans="1:20" ht="20.399999999999999" x14ac:dyDescent="0.25">
      <c r="A96" s="70"/>
      <c r="B96" s="71"/>
      <c r="C96" s="70"/>
      <c r="D96" s="71"/>
      <c r="E96" s="60"/>
      <c r="F96" s="72"/>
      <c r="G96" s="73"/>
      <c r="H96" s="74"/>
      <c r="I96" s="72"/>
      <c r="J96" s="72"/>
      <c r="K96" s="37"/>
      <c r="L96" s="38">
        <f t="shared" si="0"/>
        <v>44.45</v>
      </c>
      <c r="M96" s="37"/>
      <c r="N96" s="38">
        <f>44.45</f>
        <v>44.45</v>
      </c>
      <c r="O96" s="37"/>
      <c r="P96" s="38"/>
      <c r="Q96" s="42"/>
      <c r="R96" s="43" t="s">
        <v>693</v>
      </c>
      <c r="S96" s="36"/>
      <c r="T96" s="71"/>
    </row>
    <row r="97" spans="1:20" ht="112.2" x14ac:dyDescent="0.25">
      <c r="A97" s="60"/>
      <c r="B97" s="61"/>
      <c r="C97" s="60"/>
      <c r="D97" s="61"/>
      <c r="E97" s="49" t="s">
        <v>454</v>
      </c>
      <c r="F97" s="64"/>
      <c r="G97" s="62"/>
      <c r="H97" s="66"/>
      <c r="I97" s="64"/>
      <c r="J97" s="64"/>
      <c r="K97" s="37"/>
      <c r="L97" s="38"/>
      <c r="M97" s="37"/>
      <c r="N97" s="38"/>
      <c r="O97" s="37"/>
      <c r="P97" s="38"/>
      <c r="Q97" s="42"/>
      <c r="R97" s="43" t="s">
        <v>670</v>
      </c>
      <c r="S97" s="43" t="s">
        <v>694</v>
      </c>
      <c r="T97" s="61"/>
    </row>
    <row r="98" spans="1:20" x14ac:dyDescent="0.25">
      <c r="A98" s="24">
        <v>79</v>
      </c>
      <c r="B98" s="40" t="s">
        <v>198</v>
      </c>
      <c r="C98" s="42" t="s">
        <v>197</v>
      </c>
      <c r="D98" s="40" t="s">
        <v>199</v>
      </c>
      <c r="E98" s="36"/>
      <c r="F98" s="24" t="s">
        <v>43</v>
      </c>
      <c r="G98" s="28"/>
      <c r="H98" s="29">
        <v>193.75</v>
      </c>
      <c r="I98" s="36"/>
      <c r="J98" s="36"/>
      <c r="K98" s="37"/>
      <c r="L98" s="38"/>
      <c r="M98" s="37"/>
      <c r="N98" s="38"/>
      <c r="O98" s="37"/>
      <c r="P98" s="38"/>
      <c r="Q98" s="36"/>
      <c r="R98" s="43"/>
      <c r="S98" s="36"/>
      <c r="T98" s="36"/>
    </row>
    <row r="99" spans="1:20" ht="20.399999999999999" x14ac:dyDescent="0.25">
      <c r="A99" s="24">
        <v>80</v>
      </c>
      <c r="B99" s="40" t="s">
        <v>203</v>
      </c>
      <c r="C99" s="42" t="s">
        <v>202</v>
      </c>
      <c r="D99" s="40" t="s">
        <v>204</v>
      </c>
      <c r="E99" s="36"/>
      <c r="F99" s="24" t="s">
        <v>43</v>
      </c>
      <c r="G99" s="28"/>
      <c r="H99" s="29">
        <v>421.8</v>
      </c>
      <c r="I99" s="36"/>
      <c r="J99" s="36"/>
      <c r="K99" s="37"/>
      <c r="L99" s="38"/>
      <c r="M99" s="37"/>
      <c r="N99" s="38"/>
      <c r="O99" s="37"/>
      <c r="P99" s="38"/>
      <c r="Q99" s="36"/>
      <c r="R99" s="36"/>
      <c r="S99" s="36"/>
      <c r="T99" s="36"/>
    </row>
    <row r="100" spans="1:20" ht="20.399999999999999" x14ac:dyDescent="0.25">
      <c r="A100" s="24">
        <v>80</v>
      </c>
      <c r="B100" s="40" t="s">
        <v>489</v>
      </c>
      <c r="C100" s="42" t="s">
        <v>200</v>
      </c>
      <c r="D100" s="40" t="s">
        <v>201</v>
      </c>
      <c r="E100" s="36"/>
      <c r="F100" s="24" t="s">
        <v>43</v>
      </c>
      <c r="G100" s="28"/>
      <c r="H100" s="29">
        <v>275</v>
      </c>
      <c r="I100" s="36"/>
      <c r="J100" s="36"/>
      <c r="K100" s="37"/>
      <c r="L100" s="38"/>
      <c r="M100" s="37"/>
      <c r="N100" s="38"/>
      <c r="O100" s="37"/>
      <c r="P100" s="38"/>
      <c r="Q100" s="36"/>
      <c r="R100" s="36"/>
      <c r="S100" s="36"/>
      <c r="T100" s="36"/>
    </row>
    <row r="101" spans="1:20" ht="30.6" x14ac:dyDescent="0.25">
      <c r="A101" s="24">
        <v>81</v>
      </c>
      <c r="B101" s="40" t="s">
        <v>206</v>
      </c>
      <c r="C101" s="42" t="s">
        <v>205</v>
      </c>
      <c r="D101" s="40" t="s">
        <v>490</v>
      </c>
      <c r="E101" s="36"/>
      <c r="F101" s="24" t="s">
        <v>43</v>
      </c>
      <c r="G101" s="28"/>
      <c r="H101" s="29">
        <v>1000</v>
      </c>
      <c r="I101" s="36"/>
      <c r="J101" s="36"/>
      <c r="K101" s="37"/>
      <c r="L101" s="38"/>
      <c r="M101" s="37"/>
      <c r="N101" s="38"/>
      <c r="O101" s="37"/>
      <c r="P101" s="38"/>
      <c r="Q101" s="36"/>
      <c r="R101" s="36"/>
      <c r="S101" s="36"/>
      <c r="T101" s="36"/>
    </row>
    <row r="102" spans="1:20" ht="20.399999999999999" x14ac:dyDescent="0.25">
      <c r="A102" s="24">
        <v>82</v>
      </c>
      <c r="B102" s="50" t="s">
        <v>589</v>
      </c>
      <c r="C102" s="45" t="s">
        <v>71</v>
      </c>
      <c r="D102" s="50" t="s">
        <v>72</v>
      </c>
      <c r="E102" s="43"/>
      <c r="F102" s="24" t="s">
        <v>43</v>
      </c>
      <c r="G102" s="28"/>
      <c r="H102" s="29">
        <v>535.57000000000005</v>
      </c>
      <c r="I102" s="36"/>
      <c r="J102" s="36"/>
      <c r="K102" s="37"/>
      <c r="L102" s="38"/>
      <c r="M102" s="37"/>
      <c r="N102" s="38"/>
      <c r="O102" s="37"/>
      <c r="P102" s="38"/>
      <c r="Q102" s="36"/>
      <c r="R102" s="36"/>
      <c r="S102" s="36"/>
      <c r="T102" s="27"/>
    </row>
    <row r="103" spans="1:20" ht="40.799999999999997" x14ac:dyDescent="0.25">
      <c r="A103" s="24">
        <v>83</v>
      </c>
      <c r="B103" s="40" t="s">
        <v>208</v>
      </c>
      <c r="C103" s="42" t="s">
        <v>207</v>
      </c>
      <c r="D103" s="40" t="s">
        <v>491</v>
      </c>
      <c r="E103" s="40" t="s">
        <v>622</v>
      </c>
      <c r="F103" s="24" t="s">
        <v>43</v>
      </c>
      <c r="G103" s="28"/>
      <c r="H103" s="29">
        <v>10327.9</v>
      </c>
      <c r="I103" s="36" t="s">
        <v>43</v>
      </c>
      <c r="J103" s="36" t="s">
        <v>677</v>
      </c>
      <c r="K103" s="37">
        <v>77815.55</v>
      </c>
      <c r="L103" s="38">
        <v>10327.89</v>
      </c>
      <c r="M103" s="37">
        <v>77815.55</v>
      </c>
      <c r="N103" s="38">
        <v>10327.89</v>
      </c>
      <c r="O103" s="37"/>
      <c r="P103" s="38"/>
      <c r="Q103" s="36"/>
      <c r="R103" s="41" t="s">
        <v>680</v>
      </c>
      <c r="S103" s="36"/>
      <c r="T103" s="27" t="s">
        <v>541</v>
      </c>
    </row>
    <row r="104" spans="1:20" ht="30.6" x14ac:dyDescent="0.25">
      <c r="A104" s="24">
        <v>84</v>
      </c>
      <c r="B104" s="40" t="s">
        <v>209</v>
      </c>
      <c r="C104" s="42" t="s">
        <v>3</v>
      </c>
      <c r="D104" s="40" t="s">
        <v>3</v>
      </c>
      <c r="E104" s="36"/>
      <c r="F104" s="24" t="s">
        <v>43</v>
      </c>
      <c r="G104" s="28"/>
      <c r="H104" s="29">
        <v>3495.93</v>
      </c>
      <c r="I104" s="36"/>
      <c r="J104" s="36"/>
      <c r="K104" s="37"/>
      <c r="L104" s="38"/>
      <c r="M104" s="37"/>
      <c r="N104" s="38"/>
      <c r="O104" s="37"/>
      <c r="P104" s="38"/>
      <c r="Q104" s="36"/>
      <c r="R104" s="36"/>
      <c r="S104" s="36"/>
      <c r="T104" s="43" t="s">
        <v>525</v>
      </c>
    </row>
    <row r="105" spans="1:20" ht="30.6" x14ac:dyDescent="0.25">
      <c r="A105" s="24">
        <v>85</v>
      </c>
      <c r="B105" s="40" t="s">
        <v>211</v>
      </c>
      <c r="C105" s="42" t="s">
        <v>210</v>
      </c>
      <c r="D105" s="40" t="s">
        <v>212</v>
      </c>
      <c r="E105" s="36"/>
      <c r="F105" s="24" t="s">
        <v>43</v>
      </c>
      <c r="G105" s="28"/>
      <c r="H105" s="29">
        <v>1250</v>
      </c>
      <c r="I105" s="36"/>
      <c r="J105" s="36"/>
      <c r="K105" s="37"/>
      <c r="L105" s="38"/>
      <c r="M105" s="37"/>
      <c r="N105" s="38"/>
      <c r="O105" s="37"/>
      <c r="P105" s="38"/>
      <c r="Q105" s="36"/>
      <c r="R105" s="36"/>
      <c r="S105" s="36"/>
      <c r="T105" s="30"/>
    </row>
    <row r="106" spans="1:20" ht="30.6" x14ac:dyDescent="0.25">
      <c r="A106" s="24">
        <v>86</v>
      </c>
      <c r="B106" s="40" t="s">
        <v>216</v>
      </c>
      <c r="C106" s="42" t="s">
        <v>215</v>
      </c>
      <c r="D106" s="40" t="s">
        <v>493</v>
      </c>
      <c r="E106" s="36"/>
      <c r="F106" s="24" t="s">
        <v>43</v>
      </c>
      <c r="G106" s="28"/>
      <c r="H106" s="29">
        <v>240</v>
      </c>
      <c r="I106" s="36"/>
      <c r="J106" s="36"/>
      <c r="K106" s="37"/>
      <c r="L106" s="38"/>
      <c r="M106" s="37"/>
      <c r="N106" s="38"/>
      <c r="O106" s="37"/>
      <c r="P106" s="38"/>
      <c r="Q106" s="36"/>
      <c r="R106" s="36"/>
      <c r="S106" s="36"/>
      <c r="T106" s="36"/>
    </row>
    <row r="107" spans="1:20" ht="20.399999999999999" x14ac:dyDescent="0.25">
      <c r="A107" s="24">
        <v>87</v>
      </c>
      <c r="B107" s="40" t="s">
        <v>218</v>
      </c>
      <c r="C107" s="42" t="s">
        <v>217</v>
      </c>
      <c r="D107" s="40" t="s">
        <v>219</v>
      </c>
      <c r="E107" s="36"/>
      <c r="F107" s="24" t="s">
        <v>43</v>
      </c>
      <c r="G107" s="28"/>
      <c r="H107" s="29">
        <v>3575.15</v>
      </c>
      <c r="I107" s="36"/>
      <c r="J107" s="36"/>
      <c r="K107" s="37"/>
      <c r="L107" s="38"/>
      <c r="M107" s="37"/>
      <c r="N107" s="38"/>
      <c r="O107" s="37"/>
      <c r="P107" s="38"/>
      <c r="Q107" s="36"/>
      <c r="R107" s="36"/>
      <c r="S107" s="36"/>
      <c r="T107" s="36"/>
    </row>
    <row r="108" spans="1:20" x14ac:dyDescent="0.25">
      <c r="A108" s="24">
        <v>88</v>
      </c>
      <c r="B108" s="40" t="s">
        <v>221</v>
      </c>
      <c r="C108" s="42" t="s">
        <v>220</v>
      </c>
      <c r="D108" s="40" t="s">
        <v>222</v>
      </c>
      <c r="E108" s="36"/>
      <c r="F108" s="24" t="s">
        <v>43</v>
      </c>
      <c r="G108" s="28"/>
      <c r="H108" s="29">
        <v>930.8</v>
      </c>
      <c r="I108" s="36"/>
      <c r="J108" s="36"/>
      <c r="K108" s="37"/>
      <c r="L108" s="38"/>
      <c r="M108" s="37"/>
      <c r="N108" s="38"/>
      <c r="O108" s="37"/>
      <c r="P108" s="38"/>
      <c r="Q108" s="36"/>
      <c r="R108" s="36"/>
      <c r="S108" s="36"/>
      <c r="T108" s="36"/>
    </row>
    <row r="109" spans="1:20" ht="30.6" x14ac:dyDescent="0.25">
      <c r="A109" s="24">
        <v>89</v>
      </c>
      <c r="B109" s="40" t="s">
        <v>224</v>
      </c>
      <c r="C109" s="42" t="s">
        <v>223</v>
      </c>
      <c r="D109" s="40" t="s">
        <v>225</v>
      </c>
      <c r="E109" s="36"/>
      <c r="F109" s="24" t="s">
        <v>43</v>
      </c>
      <c r="G109" s="28"/>
      <c r="H109" s="29">
        <v>651</v>
      </c>
      <c r="I109" s="36"/>
      <c r="J109" s="36"/>
      <c r="K109" s="37"/>
      <c r="L109" s="38"/>
      <c r="M109" s="37"/>
      <c r="N109" s="38"/>
      <c r="O109" s="37"/>
      <c r="P109" s="38"/>
      <c r="Q109" s="36"/>
      <c r="R109" s="36"/>
      <c r="S109" s="36"/>
      <c r="T109" s="36"/>
    </row>
    <row r="110" spans="1:20" ht="30.6" x14ac:dyDescent="0.25">
      <c r="A110" s="24">
        <v>90</v>
      </c>
      <c r="B110" s="40" t="s">
        <v>227</v>
      </c>
      <c r="C110" s="42" t="s">
        <v>226</v>
      </c>
      <c r="D110" s="40" t="s">
        <v>494</v>
      </c>
      <c r="E110" s="36"/>
      <c r="F110" s="24" t="s">
        <v>43</v>
      </c>
      <c r="G110" s="28"/>
      <c r="H110" s="29">
        <v>240</v>
      </c>
      <c r="I110" s="36"/>
      <c r="J110" s="36"/>
      <c r="K110" s="37"/>
      <c r="L110" s="38"/>
      <c r="M110" s="37"/>
      <c r="N110" s="38"/>
      <c r="O110" s="37"/>
      <c r="P110" s="38"/>
      <c r="Q110" s="36"/>
      <c r="R110" s="36"/>
      <c r="S110" s="36"/>
      <c r="T110" s="36"/>
    </row>
    <row r="111" spans="1:20" ht="20.399999999999999" x14ac:dyDescent="0.25">
      <c r="A111" s="24">
        <v>91</v>
      </c>
      <c r="B111" s="40" t="s">
        <v>570</v>
      </c>
      <c r="C111" s="42" t="s">
        <v>402</v>
      </c>
      <c r="D111" s="40" t="s">
        <v>403</v>
      </c>
      <c r="E111" s="40" t="s">
        <v>622</v>
      </c>
      <c r="F111" s="30" t="s">
        <v>43</v>
      </c>
      <c r="G111" s="28"/>
      <c r="H111" s="29">
        <v>5250</v>
      </c>
      <c r="I111" s="36" t="s">
        <v>43</v>
      </c>
      <c r="J111" s="36" t="s">
        <v>678</v>
      </c>
      <c r="K111" s="37">
        <f>M111+O111</f>
        <v>42852.47</v>
      </c>
      <c r="L111" s="38">
        <f>N111+P111</f>
        <v>5687.5</v>
      </c>
      <c r="M111" s="37">
        <v>42852.47</v>
      </c>
      <c r="N111" s="38">
        <v>5687.5</v>
      </c>
      <c r="O111" s="37"/>
      <c r="P111" s="38"/>
      <c r="Q111" s="36"/>
      <c r="R111" s="41" t="s">
        <v>680</v>
      </c>
      <c r="S111" s="36"/>
      <c r="T111" s="30"/>
    </row>
    <row r="112" spans="1:20" ht="71.400000000000006" x14ac:dyDescent="0.25">
      <c r="A112" s="24">
        <v>92</v>
      </c>
      <c r="B112" s="40" t="s">
        <v>495</v>
      </c>
      <c r="C112" s="42" t="s">
        <v>228</v>
      </c>
      <c r="D112" s="40" t="s">
        <v>496</v>
      </c>
      <c r="E112" s="40" t="s">
        <v>622</v>
      </c>
      <c r="F112" s="24" t="s">
        <v>43</v>
      </c>
      <c r="G112" s="28"/>
      <c r="H112" s="29">
        <v>519</v>
      </c>
      <c r="I112" s="36" t="s">
        <v>43</v>
      </c>
      <c r="J112" s="36" t="s">
        <v>623</v>
      </c>
      <c r="K112" s="37"/>
      <c r="L112" s="38">
        <f>N112+P112</f>
        <v>519.9</v>
      </c>
      <c r="M112" s="37"/>
      <c r="N112" s="38">
        <v>519.9</v>
      </c>
      <c r="O112" s="37"/>
      <c r="P112" s="38"/>
      <c r="Q112" s="36"/>
      <c r="R112" s="41" t="s">
        <v>626</v>
      </c>
      <c r="S112" s="36"/>
      <c r="T112" s="43" t="s">
        <v>542</v>
      </c>
    </row>
    <row r="113" spans="1:20" ht="30.6" x14ac:dyDescent="0.25">
      <c r="A113" s="24">
        <v>93</v>
      </c>
      <c r="B113" s="40" t="s">
        <v>230</v>
      </c>
      <c r="C113" s="42" t="s">
        <v>229</v>
      </c>
      <c r="D113" s="40" t="s">
        <v>254</v>
      </c>
      <c r="E113" s="40" t="s">
        <v>622</v>
      </c>
      <c r="F113" s="42" t="s">
        <v>43</v>
      </c>
      <c r="G113" s="28"/>
      <c r="H113" s="29">
        <v>9363.77</v>
      </c>
      <c r="I113" s="36" t="s">
        <v>43</v>
      </c>
      <c r="J113" s="36" t="s">
        <v>642</v>
      </c>
      <c r="K113" s="37"/>
      <c r="L113" s="38">
        <f>N113+P113</f>
        <v>11046.150000000001</v>
      </c>
      <c r="M113" s="37"/>
      <c r="N113" s="38">
        <f>9363.77+1682.38</f>
        <v>11046.150000000001</v>
      </c>
      <c r="O113" s="37"/>
      <c r="P113" s="38"/>
      <c r="Q113" s="36" t="s">
        <v>43</v>
      </c>
      <c r="R113" s="40" t="s">
        <v>643</v>
      </c>
      <c r="S113" s="36"/>
      <c r="T113" s="36"/>
    </row>
    <row r="114" spans="1:20" ht="51" x14ac:dyDescent="0.25">
      <c r="A114" s="24">
        <v>94</v>
      </c>
      <c r="B114" s="50" t="s">
        <v>585</v>
      </c>
      <c r="C114" s="45" t="s">
        <v>52</v>
      </c>
      <c r="D114" s="50" t="s">
        <v>53</v>
      </c>
      <c r="E114" s="43"/>
      <c r="F114" s="42" t="s">
        <v>43</v>
      </c>
      <c r="G114" s="28"/>
      <c r="H114" s="29">
        <v>31.94</v>
      </c>
      <c r="I114" s="36"/>
      <c r="J114" s="36"/>
      <c r="K114" s="37"/>
      <c r="L114" s="38"/>
      <c r="M114" s="37"/>
      <c r="N114" s="38"/>
      <c r="O114" s="37"/>
      <c r="P114" s="38"/>
      <c r="Q114" s="36"/>
      <c r="R114" s="41"/>
      <c r="S114" s="36"/>
      <c r="T114" s="43"/>
    </row>
    <row r="115" spans="1:20" ht="30.6" x14ac:dyDescent="0.25">
      <c r="A115" s="24">
        <v>95</v>
      </c>
      <c r="B115" s="40" t="s">
        <v>492</v>
      </c>
      <c r="C115" s="42" t="s">
        <v>213</v>
      </c>
      <c r="D115" s="40" t="s">
        <v>214</v>
      </c>
      <c r="E115" s="36"/>
      <c r="F115" s="42" t="s">
        <v>43</v>
      </c>
      <c r="G115" s="28"/>
      <c r="H115" s="29">
        <v>525.48</v>
      </c>
      <c r="I115" s="36"/>
      <c r="J115" s="36"/>
      <c r="K115" s="37"/>
      <c r="L115" s="38"/>
      <c r="M115" s="37"/>
      <c r="N115" s="38"/>
      <c r="O115" s="37"/>
      <c r="P115" s="38"/>
      <c r="Q115" s="36"/>
      <c r="R115" s="36"/>
      <c r="S115" s="36"/>
      <c r="T115" s="43" t="s">
        <v>526</v>
      </c>
    </row>
    <row r="116" spans="1:20" ht="30.6" x14ac:dyDescent="0.25">
      <c r="A116" s="24">
        <v>96</v>
      </c>
      <c r="B116" s="40" t="s">
        <v>232</v>
      </c>
      <c r="C116" s="42" t="s">
        <v>231</v>
      </c>
      <c r="D116" s="40" t="s">
        <v>255</v>
      </c>
      <c r="E116" s="40" t="s">
        <v>622</v>
      </c>
      <c r="F116" s="36" t="s">
        <v>43</v>
      </c>
      <c r="G116" s="28"/>
      <c r="H116" s="29">
        <v>1000</v>
      </c>
      <c r="I116" s="36" t="s">
        <v>43</v>
      </c>
      <c r="J116" s="36" t="s">
        <v>648</v>
      </c>
      <c r="K116" s="37"/>
      <c r="L116" s="38">
        <f>N116+P116</f>
        <v>2000</v>
      </c>
      <c r="M116" s="37"/>
      <c r="N116" s="38">
        <v>1000</v>
      </c>
      <c r="O116" s="37"/>
      <c r="P116" s="38">
        <v>1000</v>
      </c>
      <c r="Q116" s="42" t="s">
        <v>649</v>
      </c>
      <c r="R116" s="41" t="s">
        <v>650</v>
      </c>
      <c r="S116" s="36"/>
      <c r="T116" s="36"/>
    </row>
    <row r="117" spans="1:20" ht="20.399999999999999" x14ac:dyDescent="0.25">
      <c r="A117" s="24">
        <v>97</v>
      </c>
      <c r="B117" s="40" t="s">
        <v>234</v>
      </c>
      <c r="C117" s="42" t="s">
        <v>233</v>
      </c>
      <c r="D117" s="40" t="s">
        <v>256</v>
      </c>
      <c r="E117" s="40" t="s">
        <v>622</v>
      </c>
      <c r="F117" s="36" t="s">
        <v>43</v>
      </c>
      <c r="G117" s="28"/>
      <c r="H117" s="29">
        <v>322.58</v>
      </c>
      <c r="I117" s="36" t="s">
        <v>43</v>
      </c>
      <c r="J117" s="36" t="s">
        <v>678</v>
      </c>
      <c r="K117" s="37">
        <v>2430.4</v>
      </c>
      <c r="L117" s="38">
        <v>322.57</v>
      </c>
      <c r="M117" s="37">
        <v>2430.4</v>
      </c>
      <c r="N117" s="38">
        <v>322.57</v>
      </c>
      <c r="O117" s="37"/>
      <c r="P117" s="38"/>
      <c r="Q117" s="36"/>
      <c r="R117" s="41" t="s">
        <v>688</v>
      </c>
      <c r="S117" s="36"/>
      <c r="T117" s="30"/>
    </row>
    <row r="118" spans="1:20" ht="20.399999999999999" x14ac:dyDescent="0.25">
      <c r="A118" s="24">
        <v>98</v>
      </c>
      <c r="B118" s="40" t="s">
        <v>236</v>
      </c>
      <c r="C118" s="42" t="s">
        <v>235</v>
      </c>
      <c r="D118" s="40" t="s">
        <v>497</v>
      </c>
      <c r="E118" s="36"/>
      <c r="F118" s="36" t="s">
        <v>43</v>
      </c>
      <c r="G118" s="28"/>
      <c r="H118" s="29">
        <v>410</v>
      </c>
      <c r="I118" s="36"/>
      <c r="J118" s="36"/>
      <c r="K118" s="37"/>
      <c r="L118" s="38"/>
      <c r="M118" s="37"/>
      <c r="N118" s="38"/>
      <c r="O118" s="37"/>
      <c r="P118" s="38"/>
      <c r="Q118" s="36"/>
      <c r="R118" s="36"/>
      <c r="S118" s="36"/>
      <c r="T118" s="36"/>
    </row>
    <row r="119" spans="1:20" ht="20.399999999999999" x14ac:dyDescent="0.25">
      <c r="A119" s="24">
        <v>99</v>
      </c>
      <c r="B119" s="40" t="s">
        <v>238</v>
      </c>
      <c r="C119" s="42" t="s">
        <v>237</v>
      </c>
      <c r="D119" s="40" t="s">
        <v>239</v>
      </c>
      <c r="E119" s="36"/>
      <c r="F119" s="36" t="s">
        <v>43</v>
      </c>
      <c r="G119" s="28"/>
      <c r="H119" s="29">
        <v>79.45</v>
      </c>
      <c r="I119" s="36"/>
      <c r="J119" s="36"/>
      <c r="K119" s="37"/>
      <c r="L119" s="38"/>
      <c r="M119" s="37"/>
      <c r="N119" s="38"/>
      <c r="O119" s="37"/>
      <c r="P119" s="38"/>
      <c r="Q119" s="36"/>
      <c r="R119" s="36"/>
      <c r="S119" s="36"/>
      <c r="T119" s="36"/>
    </row>
    <row r="120" spans="1:20" ht="20.399999999999999" x14ac:dyDescent="0.25">
      <c r="A120" s="24">
        <v>100</v>
      </c>
      <c r="B120" s="40" t="s">
        <v>553</v>
      </c>
      <c r="C120" s="42">
        <v>95418748803</v>
      </c>
      <c r="D120" s="40" t="s">
        <v>372</v>
      </c>
      <c r="E120" s="36"/>
      <c r="F120" s="36" t="s">
        <v>43</v>
      </c>
      <c r="G120" s="28"/>
      <c r="H120" s="29">
        <v>45.95</v>
      </c>
      <c r="I120" s="36"/>
      <c r="J120" s="36"/>
      <c r="K120" s="37"/>
      <c r="L120" s="38"/>
      <c r="M120" s="37"/>
      <c r="N120" s="38"/>
      <c r="O120" s="37"/>
      <c r="P120" s="38"/>
      <c r="Q120" s="36"/>
      <c r="R120" s="36"/>
      <c r="S120" s="36"/>
      <c r="T120" s="43"/>
    </row>
    <row r="121" spans="1:20" ht="51" x14ac:dyDescent="0.25">
      <c r="A121" s="24">
        <v>101</v>
      </c>
      <c r="B121" s="40" t="s">
        <v>241</v>
      </c>
      <c r="C121" s="42" t="s">
        <v>240</v>
      </c>
      <c r="D121" s="40" t="s">
        <v>498</v>
      </c>
      <c r="E121" s="36"/>
      <c r="F121" s="36" t="s">
        <v>43</v>
      </c>
      <c r="G121" s="28"/>
      <c r="H121" s="29">
        <v>177.98</v>
      </c>
      <c r="I121" s="36"/>
      <c r="J121" s="36"/>
      <c r="K121" s="37"/>
      <c r="L121" s="38"/>
      <c r="M121" s="37"/>
      <c r="N121" s="38"/>
      <c r="O121" s="37"/>
      <c r="P121" s="38"/>
      <c r="Q121" s="36"/>
      <c r="R121" s="36"/>
      <c r="S121" s="36"/>
      <c r="T121" s="27" t="s">
        <v>543</v>
      </c>
    </row>
    <row r="122" spans="1:20" x14ac:dyDescent="0.25">
      <c r="A122" s="24">
        <v>102</v>
      </c>
      <c r="B122" s="40" t="s">
        <v>243</v>
      </c>
      <c r="C122" s="42" t="s">
        <v>242</v>
      </c>
      <c r="D122" s="40" t="s">
        <v>244</v>
      </c>
      <c r="E122" s="36"/>
      <c r="F122" s="36" t="s">
        <v>43</v>
      </c>
      <c r="G122" s="28"/>
      <c r="H122" s="29">
        <v>43.58</v>
      </c>
      <c r="I122" s="36"/>
      <c r="J122" s="36"/>
      <c r="K122" s="37"/>
      <c r="L122" s="38"/>
      <c r="M122" s="37"/>
      <c r="N122" s="38"/>
      <c r="O122" s="37"/>
      <c r="P122" s="38"/>
      <c r="Q122" s="36"/>
      <c r="R122" s="36"/>
      <c r="S122" s="36"/>
      <c r="T122" s="36"/>
    </row>
    <row r="123" spans="1:20" ht="20.399999999999999" x14ac:dyDescent="0.25">
      <c r="A123" s="24">
        <v>103</v>
      </c>
      <c r="B123" s="40" t="s">
        <v>257</v>
      </c>
      <c r="C123" s="42" t="s">
        <v>245</v>
      </c>
      <c r="D123" s="40" t="s">
        <v>258</v>
      </c>
      <c r="E123" s="36"/>
      <c r="F123" s="36" t="s">
        <v>43</v>
      </c>
      <c r="G123" s="28"/>
      <c r="H123" s="29">
        <v>610</v>
      </c>
      <c r="I123" s="36"/>
      <c r="J123" s="36"/>
      <c r="K123" s="37"/>
      <c r="L123" s="38"/>
      <c r="M123" s="37"/>
      <c r="N123" s="38"/>
      <c r="O123" s="37"/>
      <c r="P123" s="38"/>
      <c r="Q123" s="36"/>
      <c r="R123" s="36"/>
      <c r="S123" s="36"/>
      <c r="T123" s="30"/>
    </row>
    <row r="124" spans="1:20" x14ac:dyDescent="0.25">
      <c r="A124" s="24">
        <v>104</v>
      </c>
      <c r="B124" s="40" t="s">
        <v>247</v>
      </c>
      <c r="C124" s="42" t="s">
        <v>246</v>
      </c>
      <c r="D124" s="40" t="s">
        <v>248</v>
      </c>
      <c r="E124" s="36"/>
      <c r="F124" s="36" t="s">
        <v>43</v>
      </c>
      <c r="G124" s="28"/>
      <c r="H124" s="29">
        <v>437.5</v>
      </c>
      <c r="I124" s="36"/>
      <c r="J124" s="36"/>
      <c r="K124" s="37"/>
      <c r="L124" s="38"/>
      <c r="M124" s="37"/>
      <c r="N124" s="38"/>
      <c r="O124" s="37"/>
      <c r="P124" s="38"/>
      <c r="Q124" s="36"/>
      <c r="R124" s="36"/>
      <c r="S124" s="36"/>
      <c r="T124" s="36"/>
    </row>
    <row r="125" spans="1:20" ht="30.6" x14ac:dyDescent="0.25">
      <c r="A125" s="24">
        <v>105</v>
      </c>
      <c r="B125" s="40" t="s">
        <v>249</v>
      </c>
      <c r="C125" s="45" t="s">
        <v>499</v>
      </c>
      <c r="D125" s="40" t="s">
        <v>250</v>
      </c>
      <c r="E125" s="36"/>
      <c r="F125" s="36" t="s">
        <v>43</v>
      </c>
      <c r="G125" s="28"/>
      <c r="H125" s="29">
        <v>2500</v>
      </c>
      <c r="I125" s="36"/>
      <c r="J125" s="36"/>
      <c r="K125" s="37"/>
      <c r="L125" s="38"/>
      <c r="M125" s="37"/>
      <c r="N125" s="38"/>
      <c r="O125" s="37"/>
      <c r="P125" s="38"/>
      <c r="Q125" s="36"/>
      <c r="R125" s="36"/>
      <c r="S125" s="36"/>
      <c r="T125" s="43" t="s">
        <v>527</v>
      </c>
    </row>
    <row r="126" spans="1:20" ht="20.399999999999999" x14ac:dyDescent="0.25">
      <c r="A126" s="24">
        <v>106</v>
      </c>
      <c r="B126" s="40" t="s">
        <v>252</v>
      </c>
      <c r="C126" s="42" t="s">
        <v>251</v>
      </c>
      <c r="D126" s="40" t="s">
        <v>253</v>
      </c>
      <c r="E126" s="40" t="s">
        <v>622</v>
      </c>
      <c r="F126" s="36" t="s">
        <v>43</v>
      </c>
      <c r="G126" s="28"/>
      <c r="H126" s="29">
        <v>5000</v>
      </c>
      <c r="I126" s="36" t="s">
        <v>43</v>
      </c>
      <c r="J126" s="36" t="s">
        <v>705</v>
      </c>
      <c r="K126" s="37"/>
      <c r="L126" s="38">
        <v>5000</v>
      </c>
      <c r="M126" s="37"/>
      <c r="N126" s="38">
        <v>5000</v>
      </c>
      <c r="O126" s="37"/>
      <c r="P126" s="38"/>
      <c r="Q126" s="36"/>
      <c r="R126" s="36" t="s">
        <v>706</v>
      </c>
      <c r="S126" s="36"/>
      <c r="T126" s="43" t="s">
        <v>716</v>
      </c>
    </row>
    <row r="127" spans="1:20" ht="30.6" x14ac:dyDescent="0.25">
      <c r="A127" s="24">
        <v>107</v>
      </c>
      <c r="B127" s="40" t="s">
        <v>606</v>
      </c>
      <c r="C127" s="42" t="s">
        <v>302</v>
      </c>
      <c r="D127" s="40" t="s">
        <v>303</v>
      </c>
      <c r="E127" s="36"/>
      <c r="F127" s="36" t="s">
        <v>43</v>
      </c>
      <c r="G127" s="28"/>
      <c r="H127" s="29">
        <v>14</v>
      </c>
      <c r="I127" s="36"/>
      <c r="J127" s="36"/>
      <c r="K127" s="37"/>
      <c r="L127" s="38"/>
      <c r="M127" s="37"/>
      <c r="N127" s="38"/>
      <c r="O127" s="37"/>
      <c r="P127" s="38"/>
      <c r="Q127" s="36"/>
      <c r="R127" s="36"/>
      <c r="S127" s="36"/>
      <c r="T127" s="36"/>
    </row>
    <row r="128" spans="1:20" ht="61.2" x14ac:dyDescent="0.25">
      <c r="A128" s="24">
        <v>108</v>
      </c>
      <c r="B128" s="40" t="s">
        <v>607</v>
      </c>
      <c r="C128" s="42" t="s">
        <v>300</v>
      </c>
      <c r="D128" s="40" t="s">
        <v>301</v>
      </c>
      <c r="E128" s="36"/>
      <c r="F128" s="36" t="s">
        <v>43</v>
      </c>
      <c r="G128" s="28"/>
      <c r="H128" s="29">
        <v>150.54</v>
      </c>
      <c r="I128" s="36"/>
      <c r="J128" s="36"/>
      <c r="K128" s="37"/>
      <c r="L128" s="38"/>
      <c r="M128" s="37"/>
      <c r="N128" s="38"/>
      <c r="O128" s="37"/>
      <c r="P128" s="38"/>
      <c r="Q128" s="36"/>
      <c r="R128" s="36"/>
      <c r="S128" s="36"/>
      <c r="T128" s="43" t="s">
        <v>529</v>
      </c>
    </row>
    <row r="129" spans="1:20" ht="51" x14ac:dyDescent="0.25">
      <c r="A129" s="24">
        <v>109</v>
      </c>
      <c r="B129" s="40" t="s">
        <v>608</v>
      </c>
      <c r="C129" s="42" t="s">
        <v>335</v>
      </c>
      <c r="D129" s="40" t="s">
        <v>336</v>
      </c>
      <c r="E129" s="36"/>
      <c r="F129" s="36" t="s">
        <v>43</v>
      </c>
      <c r="G129" s="28"/>
      <c r="H129" s="29">
        <v>196.67</v>
      </c>
      <c r="I129" s="36"/>
      <c r="J129" s="36"/>
      <c r="K129" s="37"/>
      <c r="L129" s="38"/>
      <c r="M129" s="37"/>
      <c r="N129" s="38"/>
      <c r="O129" s="37"/>
      <c r="P129" s="38"/>
      <c r="Q129" s="36"/>
      <c r="R129" s="36"/>
      <c r="S129" s="36"/>
      <c r="T129" s="43" t="s">
        <v>530</v>
      </c>
    </row>
    <row r="130" spans="1:20" ht="51" x14ac:dyDescent="0.25">
      <c r="A130" s="24">
        <v>110</v>
      </c>
      <c r="B130" s="40" t="s">
        <v>260</v>
      </c>
      <c r="C130" s="42" t="s">
        <v>259</v>
      </c>
      <c r="D130" s="40" t="s">
        <v>500</v>
      </c>
      <c r="E130" s="36"/>
      <c r="F130" s="36" t="s">
        <v>43</v>
      </c>
      <c r="G130" s="28"/>
      <c r="H130" s="29">
        <v>6809.6</v>
      </c>
      <c r="I130" s="36"/>
      <c r="J130" s="36"/>
      <c r="K130" s="37"/>
      <c r="L130" s="38"/>
      <c r="M130" s="37"/>
      <c r="N130" s="38"/>
      <c r="O130" s="37"/>
      <c r="P130" s="38"/>
      <c r="Q130" s="36"/>
      <c r="R130" s="36"/>
      <c r="S130" s="36"/>
      <c r="T130" s="43" t="s">
        <v>544</v>
      </c>
    </row>
    <row r="131" spans="1:20" ht="20.399999999999999" x14ac:dyDescent="0.25">
      <c r="A131" s="24">
        <v>111</v>
      </c>
      <c r="B131" s="40" t="s">
        <v>507</v>
      </c>
      <c r="C131" s="42" t="s">
        <v>292</v>
      </c>
      <c r="D131" s="40" t="s">
        <v>293</v>
      </c>
      <c r="E131" s="36"/>
      <c r="F131" s="36" t="s">
        <v>43</v>
      </c>
      <c r="G131" s="28"/>
      <c r="H131" s="29">
        <v>500</v>
      </c>
      <c r="I131" s="36"/>
      <c r="J131" s="36"/>
      <c r="K131" s="37"/>
      <c r="L131" s="38"/>
      <c r="M131" s="37"/>
      <c r="N131" s="38"/>
      <c r="O131" s="37"/>
      <c r="P131" s="38"/>
      <c r="Q131" s="36"/>
      <c r="R131" s="36"/>
      <c r="S131" s="36"/>
      <c r="T131" s="36"/>
    </row>
    <row r="132" spans="1:20" ht="20.399999999999999" x14ac:dyDescent="0.25">
      <c r="A132" s="24">
        <v>112</v>
      </c>
      <c r="B132" s="40" t="s">
        <v>263</v>
      </c>
      <c r="C132" s="42" t="s">
        <v>262</v>
      </c>
      <c r="D132" s="40" t="s">
        <v>264</v>
      </c>
      <c r="E132" s="36"/>
      <c r="F132" s="36" t="s">
        <v>43</v>
      </c>
      <c r="G132" s="28"/>
      <c r="H132" s="29">
        <v>875</v>
      </c>
      <c r="I132" s="36"/>
      <c r="J132" s="36"/>
      <c r="K132" s="37"/>
      <c r="L132" s="38"/>
      <c r="M132" s="37"/>
      <c r="N132" s="38"/>
      <c r="O132" s="37"/>
      <c r="P132" s="38"/>
      <c r="Q132" s="36"/>
      <c r="R132" s="36"/>
      <c r="S132" s="36"/>
      <c r="T132" s="36"/>
    </row>
    <row r="133" spans="1:20" ht="20.399999999999999" x14ac:dyDescent="0.25">
      <c r="A133" s="24">
        <v>113</v>
      </c>
      <c r="B133" s="40" t="s">
        <v>287</v>
      </c>
      <c r="C133" s="42" t="s">
        <v>265</v>
      </c>
      <c r="D133" s="40" t="s">
        <v>288</v>
      </c>
      <c r="E133" s="36"/>
      <c r="F133" s="36" t="s">
        <v>43</v>
      </c>
      <c r="G133" s="28"/>
      <c r="H133" s="29">
        <v>178</v>
      </c>
      <c r="I133" s="36"/>
      <c r="J133" s="36"/>
      <c r="K133" s="37"/>
      <c r="L133" s="38"/>
      <c r="M133" s="37"/>
      <c r="N133" s="38"/>
      <c r="O133" s="37"/>
      <c r="P133" s="38"/>
      <c r="Q133" s="36"/>
      <c r="R133" s="36"/>
      <c r="S133" s="36"/>
      <c r="T133" s="30"/>
    </row>
    <row r="134" spans="1:20" x14ac:dyDescent="0.25">
      <c r="A134" s="24">
        <v>114</v>
      </c>
      <c r="B134" s="40" t="s">
        <v>267</v>
      </c>
      <c r="C134" s="42" t="s">
        <v>266</v>
      </c>
      <c r="D134" s="40" t="s">
        <v>268</v>
      </c>
      <c r="E134" s="36"/>
      <c r="F134" s="36" t="s">
        <v>43</v>
      </c>
      <c r="G134" s="28"/>
      <c r="H134" s="29">
        <v>79.63</v>
      </c>
      <c r="I134" s="36"/>
      <c r="J134" s="36"/>
      <c r="K134" s="37"/>
      <c r="L134" s="38"/>
      <c r="M134" s="37"/>
      <c r="N134" s="38"/>
      <c r="O134" s="37"/>
      <c r="P134" s="38"/>
      <c r="Q134" s="36"/>
      <c r="R134" s="36"/>
      <c r="S134" s="36"/>
      <c r="T134" s="36"/>
    </row>
    <row r="135" spans="1:20" ht="20.399999999999999" x14ac:dyDescent="0.25">
      <c r="A135" s="24">
        <v>115</v>
      </c>
      <c r="B135" s="40" t="s">
        <v>270</v>
      </c>
      <c r="C135" s="42" t="s">
        <v>269</v>
      </c>
      <c r="D135" s="40" t="s">
        <v>271</v>
      </c>
      <c r="E135" s="36"/>
      <c r="F135" s="36" t="s">
        <v>43</v>
      </c>
      <c r="G135" s="28"/>
      <c r="H135" s="29">
        <v>1125</v>
      </c>
      <c r="I135" s="36"/>
      <c r="J135" s="36"/>
      <c r="K135" s="37"/>
      <c r="L135" s="38"/>
      <c r="M135" s="37"/>
      <c r="N135" s="38"/>
      <c r="O135" s="37"/>
      <c r="P135" s="38"/>
      <c r="Q135" s="36"/>
      <c r="R135" s="36"/>
      <c r="S135" s="36"/>
      <c r="T135" s="36"/>
    </row>
    <row r="136" spans="1:20" ht="20.399999999999999" x14ac:dyDescent="0.25">
      <c r="A136" s="24">
        <v>116</v>
      </c>
      <c r="B136" s="40" t="s">
        <v>502</v>
      </c>
      <c r="C136" s="42" t="s">
        <v>272</v>
      </c>
      <c r="D136" s="40" t="s">
        <v>273</v>
      </c>
      <c r="E136" s="36"/>
      <c r="F136" s="36" t="s">
        <v>43</v>
      </c>
      <c r="G136" s="28"/>
      <c r="H136" s="29">
        <v>869.86</v>
      </c>
      <c r="I136" s="36"/>
      <c r="J136" s="36"/>
      <c r="K136" s="37"/>
      <c r="L136" s="38"/>
      <c r="M136" s="37"/>
      <c r="N136" s="38"/>
      <c r="O136" s="37"/>
      <c r="P136" s="38"/>
      <c r="Q136" s="36"/>
      <c r="R136" s="36"/>
      <c r="S136" s="36"/>
      <c r="T136" s="30"/>
    </row>
    <row r="137" spans="1:20" ht="30.6" x14ac:dyDescent="0.25">
      <c r="A137" s="24">
        <v>117</v>
      </c>
      <c r="B137" s="40" t="s">
        <v>517</v>
      </c>
      <c r="C137" s="45" t="s">
        <v>516</v>
      </c>
      <c r="D137" s="40" t="s">
        <v>343</v>
      </c>
      <c r="E137" s="40" t="s">
        <v>622</v>
      </c>
      <c r="F137" s="36" t="s">
        <v>43</v>
      </c>
      <c r="G137" s="28"/>
      <c r="H137" s="29">
        <v>1994.91</v>
      </c>
      <c r="I137" s="36" t="s">
        <v>43</v>
      </c>
      <c r="J137" s="36" t="s">
        <v>678</v>
      </c>
      <c r="K137" s="37"/>
      <c r="L137" s="38">
        <f>N137+P137</f>
        <v>2244.96</v>
      </c>
      <c r="M137" s="37"/>
      <c r="N137" s="38">
        <v>2244.96</v>
      </c>
      <c r="O137" s="37"/>
      <c r="P137" s="38"/>
      <c r="Q137" s="36"/>
      <c r="R137" s="41" t="s">
        <v>680</v>
      </c>
      <c r="S137" s="36"/>
      <c r="T137" s="43" t="s">
        <v>531</v>
      </c>
    </row>
    <row r="138" spans="1:20" ht="30.6" x14ac:dyDescent="0.25">
      <c r="A138" s="24">
        <v>118</v>
      </c>
      <c r="B138" s="40" t="s">
        <v>609</v>
      </c>
      <c r="C138" s="42" t="s">
        <v>274</v>
      </c>
      <c r="D138" s="40" t="s">
        <v>275</v>
      </c>
      <c r="E138" s="36"/>
      <c r="F138" s="36" t="s">
        <v>43</v>
      </c>
      <c r="G138" s="28"/>
      <c r="H138" s="29">
        <v>330</v>
      </c>
      <c r="I138" s="36"/>
      <c r="J138" s="36"/>
      <c r="K138" s="37"/>
      <c r="L138" s="38"/>
      <c r="M138" s="37"/>
      <c r="N138" s="38"/>
      <c r="O138" s="37"/>
      <c r="P138" s="38"/>
      <c r="Q138" s="36"/>
      <c r="R138" s="36"/>
      <c r="S138" s="36"/>
      <c r="T138" s="36"/>
    </row>
    <row r="139" spans="1:20" ht="20.399999999999999" x14ac:dyDescent="0.25">
      <c r="A139" s="24">
        <v>119</v>
      </c>
      <c r="B139" s="40" t="s">
        <v>277</v>
      </c>
      <c r="C139" s="42" t="s">
        <v>276</v>
      </c>
      <c r="D139" s="40" t="s">
        <v>503</v>
      </c>
      <c r="E139" s="36"/>
      <c r="F139" s="36" t="s">
        <v>43</v>
      </c>
      <c r="G139" s="28"/>
      <c r="H139" s="29">
        <v>1800</v>
      </c>
      <c r="I139" s="36"/>
      <c r="J139" s="36"/>
      <c r="K139" s="37"/>
      <c r="L139" s="38"/>
      <c r="M139" s="37"/>
      <c r="N139" s="38"/>
      <c r="O139" s="37"/>
      <c r="P139" s="38"/>
      <c r="Q139" s="36"/>
      <c r="R139" s="36"/>
      <c r="S139" s="36"/>
      <c r="T139" s="36"/>
    </row>
    <row r="140" spans="1:20" ht="30.6" x14ac:dyDescent="0.25">
      <c r="A140" s="24">
        <v>120</v>
      </c>
      <c r="B140" s="40" t="s">
        <v>279</v>
      </c>
      <c r="C140" s="42" t="s">
        <v>278</v>
      </c>
      <c r="D140" s="40" t="s">
        <v>504</v>
      </c>
      <c r="E140" s="36"/>
      <c r="F140" s="36" t="s">
        <v>43</v>
      </c>
      <c r="G140" s="28"/>
      <c r="H140" s="29">
        <v>400</v>
      </c>
      <c r="I140" s="36"/>
      <c r="J140" s="36"/>
      <c r="K140" s="37"/>
      <c r="L140" s="38"/>
      <c r="M140" s="37"/>
      <c r="N140" s="38"/>
      <c r="O140" s="37"/>
      <c r="P140" s="38"/>
      <c r="Q140" s="36"/>
      <c r="R140" s="36"/>
      <c r="S140" s="36"/>
      <c r="T140" s="30"/>
    </row>
    <row r="141" spans="1:20" ht="20.399999999999999" x14ac:dyDescent="0.25">
      <c r="A141" s="24">
        <v>121</v>
      </c>
      <c r="B141" s="40" t="s">
        <v>282</v>
      </c>
      <c r="C141" s="42" t="s">
        <v>281</v>
      </c>
      <c r="D141" s="40" t="s">
        <v>289</v>
      </c>
      <c r="E141" s="36"/>
      <c r="F141" s="36" t="s">
        <v>43</v>
      </c>
      <c r="G141" s="28"/>
      <c r="H141" s="29">
        <v>125</v>
      </c>
      <c r="I141" s="36"/>
      <c r="J141" s="36"/>
      <c r="K141" s="37"/>
      <c r="L141" s="38"/>
      <c r="M141" s="37"/>
      <c r="N141" s="38"/>
      <c r="O141" s="37"/>
      <c r="P141" s="38"/>
      <c r="Q141" s="36"/>
      <c r="R141" s="36"/>
      <c r="S141" s="36"/>
      <c r="T141" s="36"/>
    </row>
    <row r="142" spans="1:20" ht="40.799999999999997" x14ac:dyDescent="0.25">
      <c r="A142" s="24">
        <v>122</v>
      </c>
      <c r="B142" s="40" t="s">
        <v>610</v>
      </c>
      <c r="C142" s="45" t="s">
        <v>79</v>
      </c>
      <c r="D142" s="40" t="s">
        <v>80</v>
      </c>
      <c r="E142" s="43"/>
      <c r="F142" s="42" t="s">
        <v>43</v>
      </c>
      <c r="G142" s="28"/>
      <c r="H142" s="29">
        <v>537.5</v>
      </c>
      <c r="I142" s="36"/>
      <c r="J142" s="36"/>
      <c r="K142" s="37"/>
      <c r="L142" s="38"/>
      <c r="M142" s="37"/>
      <c r="N142" s="38"/>
      <c r="O142" s="37"/>
      <c r="P142" s="38"/>
      <c r="Q142" s="36"/>
      <c r="R142" s="36"/>
      <c r="S142" s="36"/>
      <c r="T142" s="43"/>
    </row>
    <row r="143" spans="1:20" ht="20.399999999999999" x14ac:dyDescent="0.25">
      <c r="A143" s="24">
        <v>123</v>
      </c>
      <c r="B143" s="40" t="s">
        <v>284</v>
      </c>
      <c r="C143" s="42" t="s">
        <v>283</v>
      </c>
      <c r="D143" s="40" t="s">
        <v>285</v>
      </c>
      <c r="E143" s="36"/>
      <c r="F143" s="36" t="s">
        <v>43</v>
      </c>
      <c r="G143" s="28"/>
      <c r="H143" s="29">
        <v>346.79</v>
      </c>
      <c r="I143" s="36"/>
      <c r="J143" s="36"/>
      <c r="K143" s="37"/>
      <c r="L143" s="38"/>
      <c r="M143" s="37"/>
      <c r="N143" s="38"/>
      <c r="O143" s="37"/>
      <c r="P143" s="38"/>
      <c r="Q143" s="36"/>
      <c r="R143" s="36"/>
      <c r="S143" s="36"/>
      <c r="T143" s="36"/>
    </row>
    <row r="144" spans="1:20" ht="51" x14ac:dyDescent="0.25">
      <c r="A144" s="24">
        <v>124</v>
      </c>
      <c r="B144" s="40" t="s">
        <v>291</v>
      </c>
      <c r="C144" s="42" t="s">
        <v>290</v>
      </c>
      <c r="D144" s="40" t="s">
        <v>506</v>
      </c>
      <c r="E144" s="36"/>
      <c r="F144" s="36" t="s">
        <v>43</v>
      </c>
      <c r="G144" s="28"/>
      <c r="H144" s="29">
        <v>2257.61</v>
      </c>
      <c r="I144" s="36"/>
      <c r="J144" s="36"/>
      <c r="K144" s="37"/>
      <c r="L144" s="38"/>
      <c r="M144" s="37"/>
      <c r="N144" s="38"/>
      <c r="O144" s="37"/>
      <c r="P144" s="38"/>
      <c r="Q144" s="36"/>
      <c r="R144" s="36"/>
      <c r="S144" s="36"/>
      <c r="T144" s="43" t="s">
        <v>545</v>
      </c>
    </row>
    <row r="145" spans="1:20" ht="30.6" x14ac:dyDescent="0.25">
      <c r="A145" s="24">
        <v>125</v>
      </c>
      <c r="B145" s="40" t="s">
        <v>611</v>
      </c>
      <c r="C145" s="42" t="s">
        <v>306</v>
      </c>
      <c r="D145" s="40" t="s">
        <v>307</v>
      </c>
      <c r="E145" s="40" t="s">
        <v>622</v>
      </c>
      <c r="F145" s="36" t="s">
        <v>43</v>
      </c>
      <c r="G145" s="28"/>
      <c r="H145" s="29">
        <v>2500</v>
      </c>
      <c r="I145" s="36" t="s">
        <v>43</v>
      </c>
      <c r="J145" s="36" t="s">
        <v>629</v>
      </c>
      <c r="K145" s="37"/>
      <c r="L145" s="38">
        <f>N145+P145</f>
        <v>2841.11</v>
      </c>
      <c r="M145" s="37"/>
      <c r="N145" s="38">
        <f>2500+341.11</f>
        <v>2841.11</v>
      </c>
      <c r="O145" s="37"/>
      <c r="P145" s="38"/>
      <c r="Q145" s="36"/>
      <c r="R145" s="43" t="s">
        <v>641</v>
      </c>
      <c r="S145" s="36"/>
      <c r="T145" s="36"/>
    </row>
    <row r="146" spans="1:20" ht="20.399999999999999" x14ac:dyDescent="0.25">
      <c r="A146" s="24">
        <v>126</v>
      </c>
      <c r="B146" s="40" t="s">
        <v>612</v>
      </c>
      <c r="C146" s="42" t="s">
        <v>308</v>
      </c>
      <c r="D146" s="40" t="s">
        <v>309</v>
      </c>
      <c r="E146" s="36"/>
      <c r="F146" s="36" t="s">
        <v>43</v>
      </c>
      <c r="G146" s="28"/>
      <c r="H146" s="29">
        <v>1463.46</v>
      </c>
      <c r="I146" s="36"/>
      <c r="J146" s="36"/>
      <c r="K146" s="37"/>
      <c r="L146" s="38"/>
      <c r="M146" s="37"/>
      <c r="N146" s="38"/>
      <c r="O146" s="37"/>
      <c r="P146" s="38"/>
      <c r="Q146" s="36"/>
      <c r="R146" s="36"/>
      <c r="S146" s="36"/>
      <c r="T146" s="36"/>
    </row>
    <row r="147" spans="1:20" x14ac:dyDescent="0.25">
      <c r="A147" s="24">
        <v>127</v>
      </c>
      <c r="B147" s="40" t="s">
        <v>311</v>
      </c>
      <c r="C147" s="42" t="s">
        <v>310</v>
      </c>
      <c r="D147" s="40" t="s">
        <v>312</v>
      </c>
      <c r="E147" s="36"/>
      <c r="F147" s="36" t="s">
        <v>43</v>
      </c>
      <c r="G147" s="28"/>
      <c r="H147" s="29">
        <v>596.04999999999995</v>
      </c>
      <c r="I147" s="36"/>
      <c r="J147" s="36"/>
      <c r="K147" s="37"/>
      <c r="L147" s="38"/>
      <c r="M147" s="37"/>
      <c r="N147" s="38"/>
      <c r="O147" s="37"/>
      <c r="P147" s="38"/>
      <c r="Q147" s="36"/>
      <c r="R147" s="36"/>
      <c r="S147" s="36"/>
      <c r="T147" s="36"/>
    </row>
    <row r="148" spans="1:20" ht="20.399999999999999" customHeight="1" x14ac:dyDescent="0.25">
      <c r="A148" s="52">
        <v>128</v>
      </c>
      <c r="B148" s="53" t="s">
        <v>314</v>
      </c>
      <c r="C148" s="52" t="s">
        <v>313</v>
      </c>
      <c r="D148" s="53" t="s">
        <v>315</v>
      </c>
      <c r="E148" s="53" t="s">
        <v>622</v>
      </c>
      <c r="F148" s="56" t="s">
        <v>43</v>
      </c>
      <c r="G148" s="54"/>
      <c r="H148" s="55">
        <v>17492.509999999998</v>
      </c>
      <c r="I148" s="56" t="s">
        <v>43</v>
      </c>
      <c r="J148" s="56" t="s">
        <v>652</v>
      </c>
      <c r="K148" s="57"/>
      <c r="L148" s="58">
        <f>N148+N149+P149</f>
        <v>17388.12</v>
      </c>
      <c r="M148" s="37"/>
      <c r="N148" s="38">
        <f>103.01+10.58</f>
        <v>113.59</v>
      </c>
      <c r="O148" s="37"/>
      <c r="P148" s="38"/>
      <c r="Q148" s="42" t="s">
        <v>653</v>
      </c>
      <c r="R148" s="40" t="s">
        <v>654</v>
      </c>
      <c r="S148" s="36"/>
      <c r="T148" s="36"/>
    </row>
    <row r="149" spans="1:20" ht="20.399999999999999" x14ac:dyDescent="0.25">
      <c r="A149" s="60"/>
      <c r="B149" s="61"/>
      <c r="C149" s="60"/>
      <c r="D149" s="61"/>
      <c r="E149" s="61"/>
      <c r="F149" s="64"/>
      <c r="G149" s="62"/>
      <c r="H149" s="63"/>
      <c r="I149" s="64"/>
      <c r="J149" s="64"/>
      <c r="K149" s="65"/>
      <c r="L149" s="66"/>
      <c r="M149" s="37"/>
      <c r="N149" s="38">
        <f>15152.95+1766.73</f>
        <v>16919.68</v>
      </c>
      <c r="O149" s="37"/>
      <c r="P149" s="38">
        <v>354.85</v>
      </c>
      <c r="Q149" s="42" t="s">
        <v>655</v>
      </c>
      <c r="R149" s="40" t="s">
        <v>654</v>
      </c>
      <c r="S149" s="36"/>
      <c r="T149" s="36"/>
    </row>
    <row r="150" spans="1:20" ht="20.399999999999999" x14ac:dyDescent="0.25">
      <c r="A150" s="24">
        <v>129</v>
      </c>
      <c r="B150" s="40" t="s">
        <v>317</v>
      </c>
      <c r="C150" s="42" t="s">
        <v>316</v>
      </c>
      <c r="D150" s="40" t="s">
        <v>318</v>
      </c>
      <c r="E150" s="36"/>
      <c r="F150" s="36" t="s">
        <v>43</v>
      </c>
      <c r="G150" s="28"/>
      <c r="H150" s="29">
        <v>564.07000000000005</v>
      </c>
      <c r="I150" s="36"/>
      <c r="J150" s="36"/>
      <c r="K150" s="37"/>
      <c r="L150" s="38"/>
      <c r="M150" s="37"/>
      <c r="N150" s="38"/>
      <c r="O150" s="37"/>
      <c r="P150" s="38"/>
      <c r="Q150" s="36"/>
      <c r="R150" s="36"/>
      <c r="S150" s="36"/>
      <c r="T150" s="36"/>
    </row>
    <row r="151" spans="1:20" ht="20.399999999999999" x14ac:dyDescent="0.25">
      <c r="A151" s="24">
        <v>130</v>
      </c>
      <c r="B151" s="40" t="s">
        <v>472</v>
      </c>
      <c r="C151" s="42">
        <v>24525358878</v>
      </c>
      <c r="D151" s="40" t="s">
        <v>140</v>
      </c>
      <c r="E151" s="36"/>
      <c r="F151" s="42" t="s">
        <v>43</v>
      </c>
      <c r="G151" s="28"/>
      <c r="H151" s="29">
        <v>1618.74</v>
      </c>
      <c r="I151" s="36"/>
      <c r="J151" s="36"/>
      <c r="K151" s="37"/>
      <c r="L151" s="38"/>
      <c r="M151" s="37"/>
      <c r="N151" s="38"/>
      <c r="O151" s="37"/>
      <c r="P151" s="38"/>
      <c r="Q151" s="36"/>
      <c r="R151" s="36"/>
      <c r="S151" s="36"/>
      <c r="T151" s="43"/>
    </row>
    <row r="152" spans="1:20" ht="40.799999999999997" x14ac:dyDescent="0.25">
      <c r="A152" s="24">
        <v>131</v>
      </c>
      <c r="B152" s="40" t="s">
        <v>320</v>
      </c>
      <c r="C152" s="42" t="s">
        <v>319</v>
      </c>
      <c r="D152" s="40" t="s">
        <v>512</v>
      </c>
      <c r="E152" s="36"/>
      <c r="F152" s="36" t="s">
        <v>43</v>
      </c>
      <c r="G152" s="28"/>
      <c r="H152" s="29">
        <v>120</v>
      </c>
      <c r="I152" s="36"/>
      <c r="J152" s="36"/>
      <c r="K152" s="37"/>
      <c r="L152" s="38"/>
      <c r="M152" s="37"/>
      <c r="N152" s="38"/>
      <c r="O152" s="37"/>
      <c r="P152" s="38"/>
      <c r="Q152" s="36"/>
      <c r="R152" s="36"/>
      <c r="S152" s="36"/>
      <c r="T152" s="36"/>
    </row>
    <row r="153" spans="1:20" ht="30.6" x14ac:dyDescent="0.25">
      <c r="A153" s="24">
        <v>132</v>
      </c>
      <c r="B153" s="40" t="s">
        <v>322</v>
      </c>
      <c r="C153" s="42" t="s">
        <v>321</v>
      </c>
      <c r="D153" s="40" t="s">
        <v>323</v>
      </c>
      <c r="E153" s="40" t="s">
        <v>622</v>
      </c>
      <c r="F153" s="36" t="s">
        <v>43</v>
      </c>
      <c r="G153" s="28"/>
      <c r="H153" s="29">
        <v>891.19</v>
      </c>
      <c r="I153" s="36" t="s">
        <v>43</v>
      </c>
      <c r="J153" s="36" t="s">
        <v>678</v>
      </c>
      <c r="K153" s="37"/>
      <c r="L153" s="38">
        <f>N153+P153</f>
        <v>936.19</v>
      </c>
      <c r="M153" s="37"/>
      <c r="N153" s="38">
        <v>936.19</v>
      </c>
      <c r="O153" s="37"/>
      <c r="P153" s="38"/>
      <c r="Q153" s="36"/>
      <c r="R153" s="41" t="s">
        <v>680</v>
      </c>
      <c r="S153" s="36"/>
      <c r="T153" s="36"/>
    </row>
    <row r="154" spans="1:20" ht="20.399999999999999" x14ac:dyDescent="0.25">
      <c r="A154" s="24">
        <v>133</v>
      </c>
      <c r="B154" s="40" t="s">
        <v>325</v>
      </c>
      <c r="C154" s="42" t="s">
        <v>324</v>
      </c>
      <c r="D154" s="40" t="s">
        <v>326</v>
      </c>
      <c r="E154" s="40" t="s">
        <v>622</v>
      </c>
      <c r="F154" s="36" t="s">
        <v>43</v>
      </c>
      <c r="G154" s="28"/>
      <c r="H154" s="29">
        <v>538.20000000000005</v>
      </c>
      <c r="I154" s="36" t="s">
        <v>43</v>
      </c>
      <c r="J154" s="36" t="s">
        <v>678</v>
      </c>
      <c r="K154" s="37"/>
      <c r="L154" s="38">
        <f>N154+P154</f>
        <v>1076.4000000000001</v>
      </c>
      <c r="M154" s="37"/>
      <c r="N154" s="38">
        <v>538.20000000000005</v>
      </c>
      <c r="O154" s="37"/>
      <c r="P154" s="38">
        <v>538.20000000000005</v>
      </c>
      <c r="Q154" s="36"/>
      <c r="R154" s="41" t="s">
        <v>680</v>
      </c>
      <c r="S154" s="36"/>
      <c r="T154" s="36"/>
    </row>
    <row r="155" spans="1:20" ht="102" x14ac:dyDescent="0.25">
      <c r="A155" s="24">
        <v>134</v>
      </c>
      <c r="B155" s="40" t="s">
        <v>574</v>
      </c>
      <c r="C155" s="42" t="s">
        <v>416</v>
      </c>
      <c r="D155" s="40" t="s">
        <v>417</v>
      </c>
      <c r="E155" s="40" t="s">
        <v>622</v>
      </c>
      <c r="F155" s="36" t="s">
        <v>43</v>
      </c>
      <c r="G155" s="28"/>
      <c r="H155" s="29">
        <v>362.52</v>
      </c>
      <c r="I155" s="36" t="s">
        <v>43</v>
      </c>
      <c r="J155" s="36" t="s">
        <v>678</v>
      </c>
      <c r="K155" s="37"/>
      <c r="L155" s="38">
        <f>N155+P155</f>
        <v>407.5</v>
      </c>
      <c r="M155" s="37"/>
      <c r="N155" s="38">
        <v>407.5</v>
      </c>
      <c r="O155" s="37"/>
      <c r="P155" s="38"/>
      <c r="Q155" s="36"/>
      <c r="R155" s="41" t="s">
        <v>680</v>
      </c>
      <c r="S155" s="36"/>
      <c r="T155" s="43" t="s">
        <v>704</v>
      </c>
    </row>
    <row r="156" spans="1:20" ht="20.399999999999999" x14ac:dyDescent="0.25">
      <c r="A156" s="24">
        <v>135</v>
      </c>
      <c r="B156" s="40" t="s">
        <v>613</v>
      </c>
      <c r="C156" s="42" t="s">
        <v>158</v>
      </c>
      <c r="D156" s="40" t="s">
        <v>159</v>
      </c>
      <c r="E156" s="36"/>
      <c r="F156" s="42" t="s">
        <v>43</v>
      </c>
      <c r="G156" s="28"/>
      <c r="H156" s="29">
        <v>562.5</v>
      </c>
      <c r="I156" s="36"/>
      <c r="J156" s="36"/>
      <c r="K156" s="37"/>
      <c r="L156" s="38"/>
      <c r="M156" s="37"/>
      <c r="N156" s="38"/>
      <c r="O156" s="37"/>
      <c r="P156" s="38"/>
      <c r="Q156" s="36"/>
      <c r="R156" s="36"/>
      <c r="S156" s="36"/>
      <c r="T156" s="30"/>
    </row>
    <row r="157" spans="1:20" ht="30.6" x14ac:dyDescent="0.25">
      <c r="A157" s="24">
        <v>136</v>
      </c>
      <c r="B157" s="40" t="s">
        <v>330</v>
      </c>
      <c r="C157" s="42" t="s">
        <v>329</v>
      </c>
      <c r="D157" s="40" t="s">
        <v>514</v>
      </c>
      <c r="E157" s="36"/>
      <c r="F157" s="36" t="s">
        <v>43</v>
      </c>
      <c r="G157" s="28"/>
      <c r="H157" s="29">
        <v>230</v>
      </c>
      <c r="I157" s="36"/>
      <c r="J157" s="36"/>
      <c r="K157" s="37"/>
      <c r="L157" s="38"/>
      <c r="M157" s="37"/>
      <c r="N157" s="38"/>
      <c r="O157" s="37"/>
      <c r="P157" s="38"/>
      <c r="Q157" s="36"/>
      <c r="R157" s="36"/>
      <c r="S157" s="36"/>
      <c r="T157" s="36"/>
    </row>
    <row r="158" spans="1:20" ht="61.2" x14ac:dyDescent="0.25">
      <c r="A158" s="24">
        <v>137</v>
      </c>
      <c r="B158" s="40" t="s">
        <v>510</v>
      </c>
      <c r="C158" s="42" t="s">
        <v>298</v>
      </c>
      <c r="D158" s="40" t="s">
        <v>299</v>
      </c>
      <c r="E158" s="36"/>
      <c r="F158" s="36" t="s">
        <v>43</v>
      </c>
      <c r="G158" s="28"/>
      <c r="H158" s="29">
        <v>29.01</v>
      </c>
      <c r="I158" s="36"/>
      <c r="J158" s="36"/>
      <c r="K158" s="37"/>
      <c r="L158" s="38"/>
      <c r="M158" s="37"/>
      <c r="N158" s="38"/>
      <c r="O158" s="37"/>
      <c r="P158" s="38"/>
      <c r="Q158" s="36"/>
      <c r="R158" s="36"/>
      <c r="S158" s="36"/>
      <c r="T158" s="43" t="s">
        <v>528</v>
      </c>
    </row>
    <row r="159" spans="1:20" ht="30.6" x14ac:dyDescent="0.25">
      <c r="A159" s="24">
        <v>138</v>
      </c>
      <c r="B159" s="40" t="s">
        <v>332</v>
      </c>
      <c r="C159" s="42" t="s">
        <v>331</v>
      </c>
      <c r="D159" s="40" t="s">
        <v>333</v>
      </c>
      <c r="E159" s="36"/>
      <c r="F159" s="36" t="s">
        <v>43</v>
      </c>
      <c r="G159" s="28"/>
      <c r="H159" s="29">
        <v>1085.3499999999999</v>
      </c>
      <c r="I159" s="36"/>
      <c r="J159" s="36"/>
      <c r="K159" s="37"/>
      <c r="L159" s="38"/>
      <c r="M159" s="37"/>
      <c r="N159" s="38"/>
      <c r="O159" s="37"/>
      <c r="P159" s="38"/>
      <c r="Q159" s="36"/>
      <c r="R159" s="36"/>
      <c r="S159" s="36"/>
      <c r="T159" s="36"/>
    </row>
    <row r="160" spans="1:20" ht="40.799999999999997" x14ac:dyDescent="0.25">
      <c r="A160" s="24">
        <v>139</v>
      </c>
      <c r="B160" s="40" t="s">
        <v>614</v>
      </c>
      <c r="C160" s="42" t="s">
        <v>365</v>
      </c>
      <c r="D160" s="40" t="s">
        <v>548</v>
      </c>
      <c r="E160" s="36"/>
      <c r="F160" s="36" t="s">
        <v>43</v>
      </c>
      <c r="G160" s="28"/>
      <c r="H160" s="29">
        <v>3114</v>
      </c>
      <c r="I160" s="36"/>
      <c r="J160" s="36"/>
      <c r="K160" s="37"/>
      <c r="L160" s="38"/>
      <c r="M160" s="37"/>
      <c r="N160" s="38"/>
      <c r="O160" s="37"/>
      <c r="P160" s="38"/>
      <c r="Q160" s="36"/>
      <c r="R160" s="36"/>
      <c r="S160" s="36"/>
      <c r="T160" s="27" t="s">
        <v>547</v>
      </c>
    </row>
    <row r="161" spans="1:34" ht="20.399999999999999" x14ac:dyDescent="0.25">
      <c r="A161" s="24">
        <v>140</v>
      </c>
      <c r="B161" s="50" t="s">
        <v>590</v>
      </c>
      <c r="C161" s="45" t="s">
        <v>73</v>
      </c>
      <c r="D161" s="50" t="s">
        <v>74</v>
      </c>
      <c r="E161" s="40"/>
      <c r="F161" s="42" t="s">
        <v>43</v>
      </c>
      <c r="G161" s="46"/>
      <c r="H161" s="29">
        <v>821.22</v>
      </c>
      <c r="I161" s="36"/>
      <c r="J161" s="36"/>
      <c r="K161" s="37"/>
      <c r="L161" s="38"/>
      <c r="M161" s="37"/>
      <c r="N161" s="38"/>
      <c r="O161" s="37"/>
      <c r="P161" s="38"/>
      <c r="Q161" s="42"/>
      <c r="R161" s="40"/>
      <c r="S161" s="75"/>
      <c r="T161" s="40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20.399999999999999" x14ac:dyDescent="0.25">
      <c r="A162" s="24">
        <v>141</v>
      </c>
      <c r="B162" s="40" t="s">
        <v>615</v>
      </c>
      <c r="C162" s="42" t="s">
        <v>3</v>
      </c>
      <c r="D162" s="40" t="s">
        <v>334</v>
      </c>
      <c r="E162" s="36"/>
      <c r="F162" s="36" t="s">
        <v>43</v>
      </c>
      <c r="G162" s="28"/>
      <c r="H162" s="29">
        <v>30</v>
      </c>
      <c r="I162" s="36"/>
      <c r="J162" s="36"/>
      <c r="K162" s="37"/>
      <c r="L162" s="38"/>
      <c r="M162" s="37"/>
      <c r="N162" s="38"/>
      <c r="O162" s="37"/>
      <c r="P162" s="38"/>
      <c r="Q162" s="36"/>
      <c r="R162" s="36"/>
      <c r="S162" s="36"/>
      <c r="T162" s="36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30.6" x14ac:dyDescent="0.25">
      <c r="A163" s="24">
        <v>142</v>
      </c>
      <c r="B163" s="40" t="s">
        <v>616</v>
      </c>
      <c r="C163" s="42" t="s">
        <v>337</v>
      </c>
      <c r="D163" s="40" t="s">
        <v>338</v>
      </c>
      <c r="E163" s="36"/>
      <c r="F163" s="36" t="s">
        <v>43</v>
      </c>
      <c r="G163" s="28"/>
      <c r="H163" s="29">
        <v>687.5</v>
      </c>
      <c r="I163" s="36"/>
      <c r="J163" s="36"/>
      <c r="K163" s="37"/>
      <c r="L163" s="38"/>
      <c r="M163" s="37"/>
      <c r="N163" s="38"/>
      <c r="O163" s="37"/>
      <c r="P163" s="38"/>
      <c r="Q163" s="36"/>
      <c r="R163" s="36"/>
      <c r="S163" s="36"/>
      <c r="T163" s="36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20.399999999999999" x14ac:dyDescent="0.25">
      <c r="A164" s="24">
        <v>143</v>
      </c>
      <c r="B164" s="40" t="s">
        <v>342</v>
      </c>
      <c r="C164" s="42" t="s">
        <v>341</v>
      </c>
      <c r="D164" s="40" t="s">
        <v>515</v>
      </c>
      <c r="E164" s="36"/>
      <c r="F164" s="36" t="s">
        <v>43</v>
      </c>
      <c r="G164" s="28"/>
      <c r="H164" s="29">
        <v>110</v>
      </c>
      <c r="I164" s="36"/>
      <c r="J164" s="36"/>
      <c r="K164" s="37"/>
      <c r="L164" s="38"/>
      <c r="M164" s="37"/>
      <c r="N164" s="38"/>
      <c r="O164" s="37"/>
      <c r="P164" s="38"/>
      <c r="Q164" s="36"/>
      <c r="R164" s="36"/>
      <c r="S164" s="36"/>
      <c r="T164" s="36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20.399999999999999" x14ac:dyDescent="0.25">
      <c r="A165" s="24">
        <v>144</v>
      </c>
      <c r="B165" s="40" t="s">
        <v>572</v>
      </c>
      <c r="C165" s="42" t="s">
        <v>414</v>
      </c>
      <c r="D165" s="40" t="s">
        <v>415</v>
      </c>
      <c r="E165" s="36"/>
      <c r="F165" s="36" t="s">
        <v>43</v>
      </c>
      <c r="G165" s="28"/>
      <c r="H165" s="29">
        <v>1995</v>
      </c>
      <c r="I165" s="36"/>
      <c r="J165" s="36"/>
      <c r="K165" s="37"/>
      <c r="L165" s="38"/>
      <c r="M165" s="37"/>
      <c r="N165" s="38"/>
      <c r="O165" s="37"/>
      <c r="P165" s="38"/>
      <c r="Q165" s="36"/>
      <c r="R165" s="36"/>
      <c r="S165" s="36"/>
      <c r="T165" s="36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20.399999999999999" x14ac:dyDescent="0.25">
      <c r="A166" s="24">
        <v>145</v>
      </c>
      <c r="B166" s="40" t="s">
        <v>345</v>
      </c>
      <c r="C166" s="42" t="s">
        <v>344</v>
      </c>
      <c r="D166" s="40" t="s">
        <v>346</v>
      </c>
      <c r="E166" s="36"/>
      <c r="F166" s="36" t="s">
        <v>43</v>
      </c>
      <c r="G166" s="28"/>
      <c r="H166" s="29">
        <v>713.39</v>
      </c>
      <c r="I166" s="36"/>
      <c r="J166" s="36"/>
      <c r="K166" s="37"/>
      <c r="L166" s="38"/>
      <c r="M166" s="37"/>
      <c r="N166" s="38"/>
      <c r="O166" s="37"/>
      <c r="P166" s="38"/>
      <c r="Q166" s="36"/>
      <c r="R166" s="36"/>
      <c r="S166" s="36"/>
      <c r="T166" s="36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20.399999999999999" x14ac:dyDescent="0.25">
      <c r="A167" s="24">
        <v>146</v>
      </c>
      <c r="B167" s="40" t="s">
        <v>348</v>
      </c>
      <c r="C167" s="42" t="s">
        <v>347</v>
      </c>
      <c r="D167" s="40" t="s">
        <v>349</v>
      </c>
      <c r="E167" s="36"/>
      <c r="F167" s="36" t="s">
        <v>43</v>
      </c>
      <c r="G167" s="28"/>
      <c r="H167" s="29">
        <v>187.5</v>
      </c>
      <c r="I167" s="36"/>
      <c r="J167" s="36"/>
      <c r="K167" s="37"/>
      <c r="L167" s="38"/>
      <c r="M167" s="37"/>
      <c r="N167" s="38"/>
      <c r="O167" s="37"/>
      <c r="P167" s="38"/>
      <c r="Q167" s="36"/>
      <c r="R167" s="36"/>
      <c r="S167" s="36"/>
      <c r="T167" s="36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30.6" x14ac:dyDescent="0.25">
      <c r="A168" s="24">
        <v>147</v>
      </c>
      <c r="B168" s="40" t="s">
        <v>617</v>
      </c>
      <c r="C168" s="42" t="s">
        <v>350</v>
      </c>
      <c r="D168" s="40" t="s">
        <v>351</v>
      </c>
      <c r="E168" s="40" t="s">
        <v>622</v>
      </c>
      <c r="F168" s="36" t="s">
        <v>43</v>
      </c>
      <c r="G168" s="28"/>
      <c r="H168" s="29">
        <v>185974.42</v>
      </c>
      <c r="I168" s="36" t="s">
        <v>43</v>
      </c>
      <c r="J168" s="36" t="s">
        <v>637</v>
      </c>
      <c r="K168" s="37"/>
      <c r="L168" s="38">
        <f>N168+P168</f>
        <v>150380.47</v>
      </c>
      <c r="M168" s="37"/>
      <c r="N168" s="38">
        <f>148365.5+885.34</f>
        <v>149250.84</v>
      </c>
      <c r="O168" s="37"/>
      <c r="P168" s="38">
        <f>985.89+143.74</f>
        <v>1129.6300000000001</v>
      </c>
      <c r="Q168" s="42" t="s">
        <v>696</v>
      </c>
      <c r="R168" s="41" t="s">
        <v>639</v>
      </c>
      <c r="S168" s="36"/>
      <c r="T168" s="36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x14ac:dyDescent="0.25">
      <c r="A169" s="24">
        <v>148</v>
      </c>
      <c r="B169" s="40" t="s">
        <v>353</v>
      </c>
      <c r="C169" s="42" t="s">
        <v>352</v>
      </c>
      <c r="D169" s="40" t="s">
        <v>354</v>
      </c>
      <c r="E169" s="36"/>
      <c r="F169" s="36" t="s">
        <v>43</v>
      </c>
      <c r="G169" s="28"/>
      <c r="H169" s="29">
        <v>312.5</v>
      </c>
      <c r="I169" s="36"/>
      <c r="J169" s="36"/>
      <c r="K169" s="37"/>
      <c r="L169" s="38"/>
      <c r="M169" s="37"/>
      <c r="N169" s="38"/>
      <c r="O169" s="37"/>
      <c r="P169" s="38"/>
      <c r="Q169" s="36"/>
      <c r="R169" s="36"/>
      <c r="S169" s="36"/>
      <c r="T169" s="30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30.6" x14ac:dyDescent="0.25">
      <c r="A170" s="24">
        <v>149</v>
      </c>
      <c r="B170" s="40" t="s">
        <v>618</v>
      </c>
      <c r="C170" s="42" t="s">
        <v>355</v>
      </c>
      <c r="D170" s="40" t="s">
        <v>356</v>
      </c>
      <c r="E170" s="36"/>
      <c r="F170" s="36" t="s">
        <v>43</v>
      </c>
      <c r="G170" s="28"/>
      <c r="H170" s="29">
        <v>180</v>
      </c>
      <c r="I170" s="36"/>
      <c r="J170" s="36"/>
      <c r="K170" s="37"/>
      <c r="L170" s="38"/>
      <c r="M170" s="37"/>
      <c r="N170" s="38"/>
      <c r="O170" s="37"/>
      <c r="P170" s="38"/>
      <c r="Q170" s="36"/>
      <c r="R170" s="36"/>
      <c r="S170" s="36"/>
      <c r="T170" s="30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20.399999999999999" x14ac:dyDescent="0.25">
      <c r="A171" s="24">
        <v>150</v>
      </c>
      <c r="B171" s="40" t="s">
        <v>358</v>
      </c>
      <c r="C171" s="42" t="s">
        <v>357</v>
      </c>
      <c r="D171" s="40" t="s">
        <v>359</v>
      </c>
      <c r="E171" s="36"/>
      <c r="F171" s="36" t="s">
        <v>43</v>
      </c>
      <c r="G171" s="28"/>
      <c r="H171" s="29">
        <v>437.5</v>
      </c>
      <c r="I171" s="36"/>
      <c r="J171" s="36"/>
      <c r="K171" s="37"/>
      <c r="L171" s="38"/>
      <c r="M171" s="37"/>
      <c r="N171" s="38"/>
      <c r="O171" s="37"/>
      <c r="P171" s="38"/>
      <c r="Q171" s="36"/>
      <c r="R171" s="36"/>
      <c r="S171" s="36"/>
      <c r="T171" s="30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40.799999999999997" x14ac:dyDescent="0.25">
      <c r="A172" s="24">
        <v>151</v>
      </c>
      <c r="B172" s="40" t="s">
        <v>363</v>
      </c>
      <c r="C172" s="42" t="s">
        <v>362</v>
      </c>
      <c r="D172" s="40" t="s">
        <v>519</v>
      </c>
      <c r="E172" s="36"/>
      <c r="F172" s="36" t="s">
        <v>43</v>
      </c>
      <c r="G172" s="28"/>
      <c r="H172" s="29">
        <v>240</v>
      </c>
      <c r="I172" s="36"/>
      <c r="J172" s="36"/>
      <c r="K172" s="37"/>
      <c r="L172" s="38"/>
      <c r="M172" s="37"/>
      <c r="N172" s="38"/>
      <c r="O172" s="37"/>
      <c r="P172" s="38"/>
      <c r="Q172" s="36"/>
      <c r="R172" s="36"/>
      <c r="S172" s="36"/>
      <c r="T172" s="36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40.799999999999997" x14ac:dyDescent="0.25">
      <c r="A173" s="24">
        <v>152</v>
      </c>
      <c r="B173" s="40" t="s">
        <v>364</v>
      </c>
      <c r="C173" s="42" t="s">
        <v>85</v>
      </c>
      <c r="D173" s="40" t="s">
        <v>520</v>
      </c>
      <c r="E173" s="40" t="s">
        <v>622</v>
      </c>
      <c r="F173" s="36" t="s">
        <v>43</v>
      </c>
      <c r="G173" s="28"/>
      <c r="H173" s="29">
        <v>330</v>
      </c>
      <c r="I173" s="36" t="s">
        <v>43</v>
      </c>
      <c r="J173" s="36" t="s">
        <v>678</v>
      </c>
      <c r="K173" s="37">
        <f>M173+O173</f>
        <v>4972.78</v>
      </c>
      <c r="L173" s="38">
        <f>N173+P173</f>
        <v>660</v>
      </c>
      <c r="M173" s="37">
        <v>2486.39</v>
      </c>
      <c r="N173" s="38">
        <v>330</v>
      </c>
      <c r="O173" s="37">
        <v>2486.39</v>
      </c>
      <c r="P173" s="38">
        <v>330</v>
      </c>
      <c r="Q173" s="36"/>
      <c r="R173" s="41" t="s">
        <v>680</v>
      </c>
      <c r="S173" s="36"/>
      <c r="T173" s="27" t="s">
        <v>546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40.799999999999997" x14ac:dyDescent="0.25">
      <c r="A174" s="24">
        <v>153</v>
      </c>
      <c r="B174" s="40" t="s">
        <v>549</v>
      </c>
      <c r="C174" s="42" t="s">
        <v>366</v>
      </c>
      <c r="D174" s="40" t="s">
        <v>367</v>
      </c>
      <c r="E174" s="36"/>
      <c r="F174" s="36" t="s">
        <v>43</v>
      </c>
      <c r="G174" s="28"/>
      <c r="H174" s="29">
        <v>431.35</v>
      </c>
      <c r="I174" s="36"/>
      <c r="J174" s="36"/>
      <c r="K174" s="37"/>
      <c r="L174" s="38"/>
      <c r="M174" s="37"/>
      <c r="N174" s="38"/>
      <c r="O174" s="37"/>
      <c r="P174" s="38"/>
      <c r="Q174" s="36"/>
      <c r="R174" s="36"/>
      <c r="S174" s="36"/>
      <c r="T174" s="27" t="s">
        <v>550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20.399999999999999" x14ac:dyDescent="0.25">
      <c r="A175" s="24">
        <v>154</v>
      </c>
      <c r="B175" s="40" t="s">
        <v>368</v>
      </c>
      <c r="C175" s="42" t="s">
        <v>3</v>
      </c>
      <c r="D175" s="40" t="s">
        <v>369</v>
      </c>
      <c r="E175" s="36"/>
      <c r="F175" s="36" t="s">
        <v>43</v>
      </c>
      <c r="G175" s="28"/>
      <c r="H175" s="29">
        <v>1550</v>
      </c>
      <c r="I175" s="36"/>
      <c r="J175" s="36"/>
      <c r="K175" s="37"/>
      <c r="L175" s="38"/>
      <c r="M175" s="37"/>
      <c r="N175" s="38"/>
      <c r="O175" s="37"/>
      <c r="P175" s="38"/>
      <c r="Q175" s="36"/>
      <c r="R175" s="36"/>
      <c r="S175" s="36"/>
      <c r="T175" s="36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40.799999999999997" x14ac:dyDescent="0.25">
      <c r="A176" s="24">
        <v>155</v>
      </c>
      <c r="B176" s="40" t="s">
        <v>371</v>
      </c>
      <c r="C176" s="42" t="s">
        <v>370</v>
      </c>
      <c r="D176" s="40" t="s">
        <v>552</v>
      </c>
      <c r="E176" s="36"/>
      <c r="F176" s="36" t="s">
        <v>43</v>
      </c>
      <c r="G176" s="28"/>
      <c r="H176" s="29">
        <v>500</v>
      </c>
      <c r="I176" s="36"/>
      <c r="J176" s="36"/>
      <c r="K176" s="37"/>
      <c r="L176" s="38"/>
      <c r="M176" s="37"/>
      <c r="N176" s="38"/>
      <c r="O176" s="37"/>
      <c r="P176" s="38"/>
      <c r="Q176" s="36"/>
      <c r="R176" s="36"/>
      <c r="S176" s="36"/>
      <c r="T176" s="27" t="s">
        <v>551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51" x14ac:dyDescent="0.25">
      <c r="A177" s="24">
        <v>156</v>
      </c>
      <c r="B177" s="40" t="s">
        <v>373</v>
      </c>
      <c r="C177" s="42" t="s">
        <v>700</v>
      </c>
      <c r="D177" s="40" t="s">
        <v>554</v>
      </c>
      <c r="E177" s="40" t="s">
        <v>622</v>
      </c>
      <c r="F177" s="36" t="s">
        <v>43</v>
      </c>
      <c r="G177" s="28"/>
      <c r="H177" s="29">
        <v>3507.96</v>
      </c>
      <c r="I177" s="36" t="s">
        <v>43</v>
      </c>
      <c r="J177" s="36" t="s">
        <v>677</v>
      </c>
      <c r="K177" s="37"/>
      <c r="L177" s="38">
        <f>N177+P177</f>
        <v>1969.73</v>
      </c>
      <c r="M177" s="37"/>
      <c r="N177" s="38">
        <f>1872.75+96.98</f>
        <v>1969.73</v>
      </c>
      <c r="O177" s="37"/>
      <c r="P177" s="38"/>
      <c r="Q177" s="42" t="s">
        <v>701</v>
      </c>
      <c r="R177" s="40" t="s">
        <v>703</v>
      </c>
      <c r="S177" s="36"/>
      <c r="T177" s="36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61.2" x14ac:dyDescent="0.25">
      <c r="A178" s="24">
        <v>157</v>
      </c>
      <c r="B178" s="40" t="s">
        <v>620</v>
      </c>
      <c r="C178" s="42" t="s">
        <v>280</v>
      </c>
      <c r="D178" s="40" t="s">
        <v>505</v>
      </c>
      <c r="E178" s="40" t="s">
        <v>622</v>
      </c>
      <c r="F178" s="36" t="s">
        <v>43</v>
      </c>
      <c r="G178" s="28"/>
      <c r="H178" s="29">
        <v>4181.66</v>
      </c>
      <c r="I178" s="36" t="s">
        <v>43</v>
      </c>
      <c r="J178" s="36" t="s">
        <v>623</v>
      </c>
      <c r="K178" s="37"/>
      <c r="L178" s="38">
        <f>N178+P178</f>
        <v>4996.0599999999995</v>
      </c>
      <c r="M178" s="37"/>
      <c r="N178" s="38">
        <v>4588.8599999999997</v>
      </c>
      <c r="O178" s="37"/>
      <c r="P178" s="38">
        <v>407.2</v>
      </c>
      <c r="Q178" s="42" t="s">
        <v>621</v>
      </c>
      <c r="R178" s="43" t="s">
        <v>697</v>
      </c>
      <c r="S178" s="36"/>
      <c r="T178" s="27" t="s">
        <v>619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30.6" x14ac:dyDescent="0.25">
      <c r="A179" s="24">
        <v>158</v>
      </c>
      <c r="B179" s="40" t="s">
        <v>469</v>
      </c>
      <c r="C179" s="42" t="s">
        <v>133</v>
      </c>
      <c r="D179" s="40" t="s">
        <v>134</v>
      </c>
      <c r="E179" s="40" t="s">
        <v>622</v>
      </c>
      <c r="F179" s="42" t="s">
        <v>43</v>
      </c>
      <c r="G179" s="28"/>
      <c r="H179" s="29">
        <v>3873.77</v>
      </c>
      <c r="I179" s="36" t="s">
        <v>43</v>
      </c>
      <c r="J179" s="36" t="s">
        <v>678</v>
      </c>
      <c r="K179" s="37"/>
      <c r="L179" s="38">
        <f>N179+P179</f>
        <v>3873.77</v>
      </c>
      <c r="M179" s="37"/>
      <c r="N179" s="38">
        <v>3873.77</v>
      </c>
      <c r="O179" s="37"/>
      <c r="P179" s="38"/>
      <c r="Q179" s="36"/>
      <c r="R179" s="41" t="s">
        <v>682</v>
      </c>
      <c r="S179" s="36"/>
      <c r="T179" s="36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20.399999999999999" x14ac:dyDescent="0.25">
      <c r="A180" s="24">
        <v>159</v>
      </c>
      <c r="B180" s="40" t="s">
        <v>656</v>
      </c>
      <c r="C180" s="42"/>
      <c r="D180" s="40" t="s">
        <v>657</v>
      </c>
      <c r="E180" s="40" t="s">
        <v>622</v>
      </c>
      <c r="F180" s="42" t="s">
        <v>658</v>
      </c>
      <c r="G180" s="28"/>
      <c r="H180" s="29"/>
      <c r="I180" s="36" t="s">
        <v>43</v>
      </c>
      <c r="J180" s="36" t="s">
        <v>648</v>
      </c>
      <c r="K180" s="37"/>
      <c r="L180" s="38">
        <f>N180+P180</f>
        <v>1812.19</v>
      </c>
      <c r="M180" s="37"/>
      <c r="N180" s="38">
        <f>1700+112.19</f>
        <v>1812.19</v>
      </c>
      <c r="O180" s="37"/>
      <c r="P180" s="38"/>
      <c r="Q180" s="36"/>
      <c r="R180" s="40" t="s">
        <v>659</v>
      </c>
      <c r="S180" s="36"/>
      <c r="T180" s="30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30.6" x14ac:dyDescent="0.25">
      <c r="A181" s="24">
        <v>160</v>
      </c>
      <c r="B181" s="40" t="s">
        <v>376</v>
      </c>
      <c r="C181" s="42" t="s">
        <v>375</v>
      </c>
      <c r="D181" s="40" t="s">
        <v>555</v>
      </c>
      <c r="E181" s="36"/>
      <c r="F181" s="36" t="s">
        <v>43</v>
      </c>
      <c r="G181" s="28"/>
      <c r="H181" s="29">
        <v>350</v>
      </c>
      <c r="I181" s="36"/>
      <c r="J181" s="36"/>
      <c r="K181" s="37"/>
      <c r="L181" s="38"/>
      <c r="M181" s="37"/>
      <c r="N181" s="38"/>
      <c r="O181" s="37"/>
      <c r="P181" s="38"/>
      <c r="Q181" s="36"/>
      <c r="R181" s="36"/>
      <c r="S181" s="36"/>
      <c r="T181" s="30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20.399999999999999" x14ac:dyDescent="0.25">
      <c r="A182" s="24">
        <v>161</v>
      </c>
      <c r="B182" s="40" t="s">
        <v>378</v>
      </c>
      <c r="C182" s="42" t="s">
        <v>377</v>
      </c>
      <c r="D182" s="40" t="s">
        <v>379</v>
      </c>
      <c r="E182" s="36"/>
      <c r="F182" s="36" t="s">
        <v>43</v>
      </c>
      <c r="G182" s="28"/>
      <c r="H182" s="29">
        <v>180</v>
      </c>
      <c r="I182" s="36"/>
      <c r="J182" s="36"/>
      <c r="K182" s="37"/>
      <c r="L182" s="38"/>
      <c r="M182" s="37"/>
      <c r="N182" s="38"/>
      <c r="O182" s="37"/>
      <c r="P182" s="38"/>
      <c r="Q182" s="36"/>
      <c r="R182" s="36"/>
      <c r="S182" s="36"/>
      <c r="T182" s="36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20.399999999999999" x14ac:dyDescent="0.25">
      <c r="A183" s="24">
        <v>162</v>
      </c>
      <c r="B183" s="40" t="s">
        <v>571</v>
      </c>
      <c r="C183" s="42" t="s">
        <v>407</v>
      </c>
      <c r="D183" s="40" t="s">
        <v>408</v>
      </c>
      <c r="E183" s="36"/>
      <c r="F183" s="36" t="s">
        <v>43</v>
      </c>
      <c r="G183" s="28"/>
      <c r="H183" s="29">
        <v>875.85</v>
      </c>
      <c r="I183" s="36"/>
      <c r="J183" s="36"/>
      <c r="K183" s="37"/>
      <c r="L183" s="38"/>
      <c r="M183" s="37"/>
      <c r="N183" s="38"/>
      <c r="O183" s="37"/>
      <c r="P183" s="38"/>
      <c r="Q183" s="36"/>
      <c r="R183" s="36"/>
      <c r="S183" s="36"/>
      <c r="T183" s="36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51" x14ac:dyDescent="0.25">
      <c r="A184" s="24">
        <v>163</v>
      </c>
      <c r="B184" s="40" t="s">
        <v>380</v>
      </c>
      <c r="C184" s="45" t="s">
        <v>567</v>
      </c>
      <c r="D184" s="40" t="s">
        <v>566</v>
      </c>
      <c r="E184" s="36"/>
      <c r="F184" s="36" t="s">
        <v>43</v>
      </c>
      <c r="G184" s="28"/>
      <c r="H184" s="29">
        <v>222.09</v>
      </c>
      <c r="I184" s="36"/>
      <c r="J184" s="36"/>
      <c r="K184" s="37"/>
      <c r="L184" s="38"/>
      <c r="M184" s="37"/>
      <c r="N184" s="38"/>
      <c r="O184" s="37"/>
      <c r="P184" s="38"/>
      <c r="Q184" s="36"/>
      <c r="R184" s="36"/>
      <c r="S184" s="36"/>
      <c r="T184" s="43" t="s">
        <v>573</v>
      </c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30.6" x14ac:dyDescent="0.25">
      <c r="A185" s="24">
        <v>164</v>
      </c>
      <c r="B185" s="40" t="s">
        <v>462</v>
      </c>
      <c r="C185" s="45" t="s">
        <v>77</v>
      </c>
      <c r="D185" s="40" t="s">
        <v>78</v>
      </c>
      <c r="E185" s="43"/>
      <c r="F185" s="42" t="s">
        <v>43</v>
      </c>
      <c r="G185" s="28"/>
      <c r="H185" s="29">
        <v>447.94</v>
      </c>
      <c r="I185" s="36"/>
      <c r="J185" s="36"/>
      <c r="K185" s="37"/>
      <c r="L185" s="38"/>
      <c r="M185" s="37"/>
      <c r="N185" s="38"/>
      <c r="O185" s="37"/>
      <c r="P185" s="38"/>
      <c r="Q185" s="42"/>
      <c r="R185" s="43"/>
      <c r="S185" s="36"/>
      <c r="T185" s="43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20.399999999999999" x14ac:dyDescent="0.25">
      <c r="A186" s="24">
        <v>165</v>
      </c>
      <c r="B186" s="40" t="s">
        <v>569</v>
      </c>
      <c r="C186" s="42" t="s">
        <v>400</v>
      </c>
      <c r="D186" s="40" t="s">
        <v>401</v>
      </c>
      <c r="E186" s="36"/>
      <c r="F186" s="36" t="s">
        <v>43</v>
      </c>
      <c r="G186" s="28"/>
      <c r="H186" s="29">
        <v>312.5</v>
      </c>
      <c r="I186" s="36"/>
      <c r="J186" s="36"/>
      <c r="K186" s="37"/>
      <c r="L186" s="38"/>
      <c r="M186" s="37"/>
      <c r="N186" s="38"/>
      <c r="O186" s="37"/>
      <c r="P186" s="38"/>
      <c r="Q186" s="36"/>
      <c r="R186" s="36"/>
      <c r="S186" s="36"/>
      <c r="T186" s="36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40.799999999999997" x14ac:dyDescent="0.25">
      <c r="A187" s="24">
        <v>166</v>
      </c>
      <c r="B187" s="40" t="s">
        <v>382</v>
      </c>
      <c r="C187" s="42" t="s">
        <v>381</v>
      </c>
      <c r="D187" s="40" t="s">
        <v>568</v>
      </c>
      <c r="E187" s="36"/>
      <c r="F187" s="36" t="s">
        <v>43</v>
      </c>
      <c r="G187" s="28"/>
      <c r="H187" s="29">
        <v>1300</v>
      </c>
      <c r="I187" s="36"/>
      <c r="J187" s="36"/>
      <c r="K187" s="37"/>
      <c r="L187" s="38"/>
      <c r="M187" s="37"/>
      <c r="N187" s="38"/>
      <c r="O187" s="37"/>
      <c r="P187" s="38"/>
      <c r="Q187" s="36"/>
      <c r="R187" s="36"/>
      <c r="S187" s="36"/>
      <c r="T187" s="36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20.399999999999999" x14ac:dyDescent="0.25">
      <c r="A188" s="24">
        <v>167</v>
      </c>
      <c r="B188" s="40" t="s">
        <v>384</v>
      </c>
      <c r="C188" s="42" t="s">
        <v>383</v>
      </c>
      <c r="D188" s="40" t="s">
        <v>385</v>
      </c>
      <c r="E188" s="40" t="s">
        <v>622</v>
      </c>
      <c r="F188" s="36" t="s">
        <v>43</v>
      </c>
      <c r="G188" s="28"/>
      <c r="H188" s="29">
        <v>2100</v>
      </c>
      <c r="I188" s="36" t="s">
        <v>43</v>
      </c>
      <c r="J188" s="36" t="s">
        <v>627</v>
      </c>
      <c r="K188" s="37"/>
      <c r="L188" s="38">
        <f>N188+P188</f>
        <v>2450</v>
      </c>
      <c r="M188" s="37"/>
      <c r="N188" s="38">
        <v>2450</v>
      </c>
      <c r="O188" s="37"/>
      <c r="P188" s="38"/>
      <c r="Q188" s="36"/>
      <c r="R188" s="43" t="s">
        <v>628</v>
      </c>
      <c r="S188" s="36"/>
      <c r="T188" s="36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20.399999999999999" x14ac:dyDescent="0.25">
      <c r="A189" s="24">
        <v>168</v>
      </c>
      <c r="B189" s="40" t="s">
        <v>387</v>
      </c>
      <c r="C189" s="42" t="s">
        <v>386</v>
      </c>
      <c r="D189" s="40" t="s">
        <v>556</v>
      </c>
      <c r="E189" s="36"/>
      <c r="F189" s="36" t="s">
        <v>43</v>
      </c>
      <c r="G189" s="28"/>
      <c r="H189" s="29">
        <v>4336.47</v>
      </c>
      <c r="I189" s="36"/>
      <c r="J189" s="36"/>
      <c r="K189" s="37"/>
      <c r="L189" s="38"/>
      <c r="M189" s="37"/>
      <c r="N189" s="38"/>
      <c r="O189" s="37"/>
      <c r="P189" s="38"/>
      <c r="Q189" s="36"/>
      <c r="R189" s="36"/>
      <c r="S189" s="36"/>
      <c r="T189" s="30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20.399999999999999" x14ac:dyDescent="0.25">
      <c r="A190" s="24">
        <v>169</v>
      </c>
      <c r="B190" s="40" t="s">
        <v>389</v>
      </c>
      <c r="C190" s="42" t="s">
        <v>388</v>
      </c>
      <c r="D190" s="40" t="s">
        <v>557</v>
      </c>
      <c r="E190" s="36"/>
      <c r="F190" s="36" t="s">
        <v>43</v>
      </c>
      <c r="G190" s="28"/>
      <c r="H190" s="29">
        <v>200</v>
      </c>
      <c r="I190" s="36"/>
      <c r="J190" s="36"/>
      <c r="K190" s="37"/>
      <c r="L190" s="38"/>
      <c r="M190" s="37"/>
      <c r="N190" s="38"/>
      <c r="O190" s="37"/>
      <c r="P190" s="38"/>
      <c r="Q190" s="36"/>
      <c r="R190" s="36"/>
      <c r="S190" s="36"/>
      <c r="T190" s="36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20.399999999999999" x14ac:dyDescent="0.25">
      <c r="A191" s="24">
        <v>170</v>
      </c>
      <c r="B191" s="40" t="s">
        <v>391</v>
      </c>
      <c r="C191" s="42" t="s">
        <v>390</v>
      </c>
      <c r="D191" s="40" t="s">
        <v>558</v>
      </c>
      <c r="E191" s="36"/>
      <c r="F191" s="36" t="s">
        <v>43</v>
      </c>
      <c r="G191" s="28"/>
      <c r="H191" s="29">
        <v>1750</v>
      </c>
      <c r="I191" s="36"/>
      <c r="J191" s="36"/>
      <c r="K191" s="37"/>
      <c r="L191" s="38"/>
      <c r="M191" s="37"/>
      <c r="N191" s="38"/>
      <c r="O191" s="37"/>
      <c r="P191" s="38"/>
      <c r="Q191" s="36"/>
      <c r="R191" s="36"/>
      <c r="S191" s="36"/>
      <c r="T191" s="36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30.6" x14ac:dyDescent="0.25">
      <c r="A192" s="24">
        <v>171</v>
      </c>
      <c r="B192" s="40" t="s">
        <v>393</v>
      </c>
      <c r="C192" s="42" t="s">
        <v>392</v>
      </c>
      <c r="D192" s="40" t="s">
        <v>394</v>
      </c>
      <c r="E192" s="36"/>
      <c r="F192" s="36" t="s">
        <v>43</v>
      </c>
      <c r="G192" s="28"/>
      <c r="H192" s="29">
        <v>243.54</v>
      </c>
      <c r="I192" s="36"/>
      <c r="J192" s="36"/>
      <c r="K192" s="37"/>
      <c r="L192" s="38"/>
      <c r="M192" s="37"/>
      <c r="N192" s="38"/>
      <c r="O192" s="37"/>
      <c r="P192" s="38"/>
      <c r="Q192" s="36"/>
      <c r="R192" s="36"/>
      <c r="S192" s="36"/>
      <c r="T192" s="36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20.399999999999999" x14ac:dyDescent="0.25">
      <c r="A193" s="24">
        <v>172</v>
      </c>
      <c r="B193" s="40" t="s">
        <v>511</v>
      </c>
      <c r="C193" s="42" t="s">
        <v>304</v>
      </c>
      <c r="D193" s="40" t="s">
        <v>305</v>
      </c>
      <c r="E193" s="40" t="s">
        <v>622</v>
      </c>
      <c r="F193" s="36" t="s">
        <v>43</v>
      </c>
      <c r="G193" s="28"/>
      <c r="H193" s="29">
        <v>525.39</v>
      </c>
      <c r="I193" s="36" t="s">
        <v>43</v>
      </c>
      <c r="J193" s="36" t="s">
        <v>678</v>
      </c>
      <c r="K193" s="37"/>
      <c r="L193" s="38">
        <f>N193+P193</f>
        <v>639.35</v>
      </c>
      <c r="M193" s="37"/>
      <c r="N193" s="38">
        <v>639.35</v>
      </c>
      <c r="O193" s="37"/>
      <c r="P193" s="38"/>
      <c r="Q193" s="36"/>
      <c r="R193" s="41" t="s">
        <v>680</v>
      </c>
      <c r="S193" s="36"/>
      <c r="T193" s="36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51" x14ac:dyDescent="0.25">
      <c r="A194" s="24">
        <v>173</v>
      </c>
      <c r="B194" s="40" t="s">
        <v>711</v>
      </c>
      <c r="C194" s="42">
        <v>82153967129</v>
      </c>
      <c r="D194" s="40" t="s">
        <v>717</v>
      </c>
      <c r="E194" s="40" t="s">
        <v>622</v>
      </c>
      <c r="F194" s="36" t="s">
        <v>658</v>
      </c>
      <c r="G194" s="28"/>
      <c r="H194" s="29"/>
      <c r="I194" s="36" t="s">
        <v>43</v>
      </c>
      <c r="J194" s="36" t="s">
        <v>677</v>
      </c>
      <c r="K194" s="37"/>
      <c r="L194" s="38">
        <f>N194+P194</f>
        <v>2232.67</v>
      </c>
      <c r="M194" s="37"/>
      <c r="N194" s="38">
        <f>2075+157.67</f>
        <v>2232.67</v>
      </c>
      <c r="O194" s="37"/>
      <c r="P194" s="38"/>
      <c r="Q194" s="42" t="s">
        <v>713</v>
      </c>
      <c r="R194" s="40" t="s">
        <v>712</v>
      </c>
      <c r="S194" s="36"/>
      <c r="T194" s="36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30.6" x14ac:dyDescent="0.25">
      <c r="A195" s="24">
        <v>174</v>
      </c>
      <c r="B195" s="40" t="s">
        <v>396</v>
      </c>
      <c r="C195" s="42" t="s">
        <v>395</v>
      </c>
      <c r="D195" s="40" t="s">
        <v>397</v>
      </c>
      <c r="E195" s="36"/>
      <c r="F195" s="36" t="s">
        <v>43</v>
      </c>
      <c r="G195" s="28"/>
      <c r="H195" s="29">
        <v>1812.5</v>
      </c>
      <c r="I195" s="36"/>
      <c r="J195" s="36"/>
      <c r="K195" s="37"/>
      <c r="L195" s="38"/>
      <c r="M195" s="37"/>
      <c r="N195" s="38"/>
      <c r="O195" s="37"/>
      <c r="P195" s="38"/>
      <c r="Q195" s="36"/>
      <c r="R195" s="36"/>
      <c r="S195" s="36"/>
      <c r="T195" s="36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40.799999999999997" x14ac:dyDescent="0.25">
      <c r="A196" s="24">
        <v>175</v>
      </c>
      <c r="B196" s="40" t="s">
        <v>560</v>
      </c>
      <c r="C196" s="42" t="s">
        <v>398</v>
      </c>
      <c r="D196" s="40" t="s">
        <v>399</v>
      </c>
      <c r="E196" s="36"/>
      <c r="F196" s="36" t="s">
        <v>43</v>
      </c>
      <c r="G196" s="28"/>
      <c r="H196" s="29">
        <v>199.08</v>
      </c>
      <c r="I196" s="36"/>
      <c r="J196" s="36"/>
      <c r="K196" s="37"/>
      <c r="L196" s="38"/>
      <c r="M196" s="37"/>
      <c r="N196" s="38"/>
      <c r="O196" s="37"/>
      <c r="P196" s="38"/>
      <c r="Q196" s="36"/>
      <c r="R196" s="36"/>
      <c r="S196" s="36"/>
      <c r="T196" s="43" t="s">
        <v>559</v>
      </c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x14ac:dyDescent="0.25">
      <c r="A197" s="24">
        <v>176</v>
      </c>
      <c r="B197" s="40" t="s">
        <v>405</v>
      </c>
      <c r="C197" s="42" t="s">
        <v>404</v>
      </c>
      <c r="D197" s="40" t="s">
        <v>406</v>
      </c>
      <c r="E197" s="36"/>
      <c r="F197" s="36" t="s">
        <v>43</v>
      </c>
      <c r="G197" s="28"/>
      <c r="H197" s="29">
        <v>350</v>
      </c>
      <c r="I197" s="36"/>
      <c r="J197" s="36"/>
      <c r="K197" s="37"/>
      <c r="L197" s="38"/>
      <c r="M197" s="37"/>
      <c r="N197" s="38"/>
      <c r="O197" s="37"/>
      <c r="P197" s="38"/>
      <c r="Q197" s="36"/>
      <c r="R197" s="36"/>
      <c r="S197" s="36"/>
      <c r="T197" s="36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40.799999999999997" x14ac:dyDescent="0.25">
      <c r="A198" s="24">
        <v>177</v>
      </c>
      <c r="B198" s="40" t="s">
        <v>672</v>
      </c>
      <c r="C198" s="42">
        <v>83393441409</v>
      </c>
      <c r="D198" s="40" t="s">
        <v>674</v>
      </c>
      <c r="E198" s="40" t="s">
        <v>622</v>
      </c>
      <c r="F198" s="36" t="s">
        <v>658</v>
      </c>
      <c r="G198" s="28"/>
      <c r="H198" s="29"/>
      <c r="I198" s="36" t="s">
        <v>43</v>
      </c>
      <c r="J198" s="36" t="s">
        <v>673</v>
      </c>
      <c r="K198" s="37"/>
      <c r="L198" s="38">
        <f>N198+P198</f>
        <v>1897.3500000000001</v>
      </c>
      <c r="M198" s="37"/>
      <c r="N198" s="38">
        <f>1493.13+404.22</f>
        <v>1897.3500000000001</v>
      </c>
      <c r="O198" s="37"/>
      <c r="P198" s="38"/>
      <c r="Q198" s="36"/>
      <c r="R198" s="43" t="s">
        <v>675</v>
      </c>
      <c r="S198" s="36"/>
      <c r="T198" s="30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30.6" x14ac:dyDescent="0.25">
      <c r="A199" s="24">
        <v>178</v>
      </c>
      <c r="B199" s="40" t="s">
        <v>410</v>
      </c>
      <c r="C199" s="42" t="s">
        <v>409</v>
      </c>
      <c r="D199" s="40" t="s">
        <v>411</v>
      </c>
      <c r="E199" s="36"/>
      <c r="F199" s="36" t="s">
        <v>43</v>
      </c>
      <c r="G199" s="28"/>
      <c r="H199" s="29">
        <v>887.5</v>
      </c>
      <c r="I199" s="36"/>
      <c r="J199" s="36"/>
      <c r="K199" s="37"/>
      <c r="L199" s="38"/>
      <c r="M199" s="37"/>
      <c r="N199" s="38"/>
      <c r="O199" s="37"/>
      <c r="P199" s="38"/>
      <c r="Q199" s="36"/>
      <c r="R199" s="36"/>
      <c r="S199" s="36"/>
      <c r="T199" s="30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30.6" x14ac:dyDescent="0.25">
      <c r="A200" s="24">
        <v>179</v>
      </c>
      <c r="B200" s="40" t="s">
        <v>419</v>
      </c>
      <c r="C200" s="42" t="s">
        <v>418</v>
      </c>
      <c r="D200" s="40" t="s">
        <v>420</v>
      </c>
      <c r="E200" s="40" t="s">
        <v>622</v>
      </c>
      <c r="F200" s="36" t="s">
        <v>43</v>
      </c>
      <c r="G200" s="28"/>
      <c r="H200" s="29">
        <v>5734.72</v>
      </c>
      <c r="I200" s="36" t="s">
        <v>43</v>
      </c>
      <c r="J200" s="36" t="s">
        <v>678</v>
      </c>
      <c r="K200" s="37"/>
      <c r="L200" s="38">
        <f>N200+P200</f>
        <v>5734.72</v>
      </c>
      <c r="M200" s="37"/>
      <c r="N200" s="38">
        <v>5734.72</v>
      </c>
      <c r="O200" s="37"/>
      <c r="P200" s="38"/>
      <c r="Q200" s="36"/>
      <c r="R200" s="41" t="s">
        <v>686</v>
      </c>
      <c r="S200" s="36"/>
      <c r="T200" s="36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20.399999999999999" x14ac:dyDescent="0.25">
      <c r="A201" s="24">
        <v>180</v>
      </c>
      <c r="B201" s="40" t="s">
        <v>422</v>
      </c>
      <c r="C201" s="42" t="s">
        <v>421</v>
      </c>
      <c r="D201" s="40" t="s">
        <v>423</v>
      </c>
      <c r="E201" s="40" t="s">
        <v>622</v>
      </c>
      <c r="F201" s="36" t="s">
        <v>43</v>
      </c>
      <c r="G201" s="28"/>
      <c r="H201" s="29">
        <v>64.44</v>
      </c>
      <c r="I201" s="36" t="s">
        <v>43</v>
      </c>
      <c r="J201" s="36" t="s">
        <v>714</v>
      </c>
      <c r="K201" s="37"/>
      <c r="L201" s="38">
        <f>N201+P201</f>
        <v>64.44</v>
      </c>
      <c r="M201" s="37"/>
      <c r="N201" s="38">
        <v>64.44</v>
      </c>
      <c r="O201" s="37"/>
      <c r="P201" s="38"/>
      <c r="Q201" s="36"/>
      <c r="R201" s="41" t="s">
        <v>680</v>
      </c>
      <c r="S201" s="36"/>
      <c r="T201" s="43" t="s">
        <v>716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30.6" x14ac:dyDescent="0.25">
      <c r="A202" s="24">
        <v>181</v>
      </c>
      <c r="B202" s="40" t="s">
        <v>425</v>
      </c>
      <c r="C202" s="42" t="s">
        <v>424</v>
      </c>
      <c r="D202" s="40" t="s">
        <v>561</v>
      </c>
      <c r="E202" s="36"/>
      <c r="F202" s="36" t="s">
        <v>43</v>
      </c>
      <c r="G202" s="28"/>
      <c r="H202" s="29">
        <v>1978.39</v>
      </c>
      <c r="I202" s="36"/>
      <c r="J202" s="36"/>
      <c r="K202" s="37"/>
      <c r="L202" s="38"/>
      <c r="M202" s="37"/>
      <c r="N202" s="38"/>
      <c r="O202" s="37"/>
      <c r="P202" s="38"/>
      <c r="Q202" s="36"/>
      <c r="R202" s="36"/>
      <c r="S202" s="36"/>
      <c r="T202" s="36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40.799999999999997" x14ac:dyDescent="0.25">
      <c r="A203" s="24">
        <v>182</v>
      </c>
      <c r="B203" s="40" t="s">
        <v>576</v>
      </c>
      <c r="C203" s="42" t="s">
        <v>426</v>
      </c>
      <c r="D203" s="40" t="s">
        <v>427</v>
      </c>
      <c r="E203" s="36"/>
      <c r="F203" s="36" t="s">
        <v>43</v>
      </c>
      <c r="G203" s="28"/>
      <c r="H203" s="29">
        <v>601.95000000000005</v>
      </c>
      <c r="I203" s="36"/>
      <c r="J203" s="36"/>
      <c r="K203" s="37"/>
      <c r="L203" s="38"/>
      <c r="M203" s="37"/>
      <c r="N203" s="38"/>
      <c r="O203" s="37"/>
      <c r="P203" s="38"/>
      <c r="Q203" s="36"/>
      <c r="R203" s="36"/>
      <c r="S203" s="36"/>
      <c r="T203" s="27" t="s">
        <v>575</v>
      </c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40.799999999999997" x14ac:dyDescent="0.25">
      <c r="A204" s="24">
        <v>183</v>
      </c>
      <c r="B204" s="40" t="s">
        <v>577</v>
      </c>
      <c r="C204" s="42" t="s">
        <v>428</v>
      </c>
      <c r="D204" s="40" t="s">
        <v>136</v>
      </c>
      <c r="E204" s="36"/>
      <c r="F204" s="36" t="s">
        <v>43</v>
      </c>
      <c r="G204" s="28"/>
      <c r="H204" s="29">
        <v>200</v>
      </c>
      <c r="I204" s="36"/>
      <c r="J204" s="36"/>
      <c r="K204" s="37"/>
      <c r="L204" s="38"/>
      <c r="M204" s="37"/>
      <c r="N204" s="38"/>
      <c r="O204" s="37"/>
      <c r="P204" s="38"/>
      <c r="Q204" s="36"/>
      <c r="R204" s="36"/>
      <c r="S204" s="36"/>
      <c r="T204" s="27" t="s">
        <v>578</v>
      </c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20.399999999999999" x14ac:dyDescent="0.25">
      <c r="A205" s="24">
        <v>184</v>
      </c>
      <c r="B205" s="40" t="s">
        <v>430</v>
      </c>
      <c r="C205" s="42" t="s">
        <v>429</v>
      </c>
      <c r="D205" s="40" t="s">
        <v>431</v>
      </c>
      <c r="E205" s="36"/>
      <c r="F205" s="36" t="s">
        <v>43</v>
      </c>
      <c r="G205" s="28"/>
      <c r="H205" s="29">
        <v>1110.44</v>
      </c>
      <c r="I205" s="36"/>
      <c r="J205" s="36"/>
      <c r="K205" s="37"/>
      <c r="L205" s="38"/>
      <c r="M205" s="37"/>
      <c r="N205" s="38"/>
      <c r="O205" s="37"/>
      <c r="P205" s="38"/>
      <c r="Q205" s="36"/>
      <c r="R205" s="36"/>
      <c r="S205" s="36"/>
      <c r="T205" s="36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30.6" x14ac:dyDescent="0.25">
      <c r="A206" s="24">
        <v>185</v>
      </c>
      <c r="B206" s="40" t="s">
        <v>433</v>
      </c>
      <c r="C206" s="42" t="s">
        <v>432</v>
      </c>
      <c r="D206" s="40" t="s">
        <v>579</v>
      </c>
      <c r="E206" s="36"/>
      <c r="F206" s="36" t="s">
        <v>43</v>
      </c>
      <c r="G206" s="28"/>
      <c r="H206" s="29">
        <v>390</v>
      </c>
      <c r="I206" s="36"/>
      <c r="J206" s="36"/>
      <c r="K206" s="37"/>
      <c r="L206" s="38"/>
      <c r="M206" s="37"/>
      <c r="N206" s="38"/>
      <c r="O206" s="37"/>
      <c r="P206" s="38"/>
      <c r="Q206" s="36"/>
      <c r="R206" s="36"/>
      <c r="S206" s="36"/>
      <c r="T206" s="36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x14ac:dyDescent="0.25">
      <c r="A207" s="24">
        <v>186</v>
      </c>
      <c r="B207" s="40" t="s">
        <v>435</v>
      </c>
      <c r="C207" s="42" t="s">
        <v>434</v>
      </c>
      <c r="D207" s="40" t="s">
        <v>436</v>
      </c>
      <c r="E207" s="36"/>
      <c r="F207" s="36" t="s">
        <v>43</v>
      </c>
      <c r="G207" s="28"/>
      <c r="H207" s="29">
        <v>487.5</v>
      </c>
      <c r="I207" s="36"/>
      <c r="J207" s="36"/>
      <c r="K207" s="37"/>
      <c r="L207" s="38"/>
      <c r="M207" s="37"/>
      <c r="N207" s="38"/>
      <c r="O207" s="37"/>
      <c r="P207" s="38"/>
      <c r="Q207" s="36"/>
      <c r="R207" s="36"/>
      <c r="S207" s="36"/>
      <c r="T207" s="36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51" x14ac:dyDescent="0.25">
      <c r="A208" s="24">
        <v>187</v>
      </c>
      <c r="B208" s="40" t="s">
        <v>438</v>
      </c>
      <c r="C208" s="42" t="s">
        <v>437</v>
      </c>
      <c r="D208" s="40" t="s">
        <v>562</v>
      </c>
      <c r="E208" s="36"/>
      <c r="F208" s="36" t="s">
        <v>43</v>
      </c>
      <c r="G208" s="28"/>
      <c r="H208" s="29">
        <v>430</v>
      </c>
      <c r="I208" s="36"/>
      <c r="J208" s="36"/>
      <c r="K208" s="37"/>
      <c r="L208" s="38"/>
      <c r="M208" s="37"/>
      <c r="N208" s="38"/>
      <c r="O208" s="37"/>
      <c r="P208" s="38"/>
      <c r="Q208" s="36"/>
      <c r="R208" s="36"/>
      <c r="S208" s="36"/>
      <c r="T208" s="36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20.399999999999999" x14ac:dyDescent="0.25">
      <c r="A209" s="24">
        <v>188</v>
      </c>
      <c r="B209" s="40" t="s">
        <v>465</v>
      </c>
      <c r="C209" s="42" t="s">
        <v>94</v>
      </c>
      <c r="D209" s="40" t="s">
        <v>95</v>
      </c>
      <c r="E209" s="40"/>
      <c r="F209" s="42" t="s">
        <v>43</v>
      </c>
      <c r="G209" s="28"/>
      <c r="H209" s="29">
        <v>146</v>
      </c>
      <c r="I209" s="36"/>
      <c r="J209" s="36"/>
      <c r="K209" s="37"/>
      <c r="L209" s="38"/>
      <c r="M209" s="37"/>
      <c r="N209" s="38"/>
      <c r="O209" s="37"/>
      <c r="P209" s="38"/>
      <c r="Q209" s="36"/>
      <c r="R209" s="41"/>
      <c r="S209" s="36"/>
      <c r="T209" s="30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61.2" x14ac:dyDescent="0.25">
      <c r="A210" s="24">
        <v>189</v>
      </c>
      <c r="B210" s="40" t="s">
        <v>440</v>
      </c>
      <c r="C210" s="42" t="s">
        <v>439</v>
      </c>
      <c r="D210" s="40" t="s">
        <v>581</v>
      </c>
      <c r="E210" s="40" t="s">
        <v>622</v>
      </c>
      <c r="F210" s="36" t="s">
        <v>43</v>
      </c>
      <c r="G210" s="28"/>
      <c r="H210" s="29">
        <v>718.76</v>
      </c>
      <c r="I210" s="36" t="s">
        <v>43</v>
      </c>
      <c r="J210" s="36" t="s">
        <v>677</v>
      </c>
      <c r="K210" s="37">
        <v>6104.38</v>
      </c>
      <c r="L210" s="38">
        <v>810.19</v>
      </c>
      <c r="M210" s="37">
        <v>6104.38</v>
      </c>
      <c r="N210" s="38">
        <v>810.19</v>
      </c>
      <c r="O210" s="37"/>
      <c r="P210" s="38"/>
      <c r="Q210" s="36"/>
      <c r="R210" s="41" t="s">
        <v>680</v>
      </c>
      <c r="S210" s="36"/>
      <c r="T210" s="43" t="s">
        <v>580</v>
      </c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40.799999999999997" x14ac:dyDescent="0.25">
      <c r="A211" s="24">
        <v>190</v>
      </c>
      <c r="B211" s="40" t="s">
        <v>563</v>
      </c>
      <c r="C211" s="42" t="s">
        <v>374</v>
      </c>
      <c r="D211" s="40" t="s">
        <v>565</v>
      </c>
      <c r="E211" s="36"/>
      <c r="F211" s="36" t="s">
        <v>43</v>
      </c>
      <c r="G211" s="28"/>
      <c r="H211" s="29">
        <v>43076.53</v>
      </c>
      <c r="I211" s="36"/>
      <c r="J211" s="36"/>
      <c r="K211" s="37"/>
      <c r="L211" s="38"/>
      <c r="M211" s="37"/>
      <c r="N211" s="38"/>
      <c r="O211" s="37"/>
      <c r="P211" s="38"/>
      <c r="Q211" s="36"/>
      <c r="R211" s="36"/>
      <c r="S211" s="36"/>
      <c r="T211" s="43" t="s">
        <v>564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20.399999999999999" x14ac:dyDescent="0.25">
      <c r="A212" s="24">
        <v>191</v>
      </c>
      <c r="B212" s="40" t="s">
        <v>442</v>
      </c>
      <c r="C212" s="42" t="s">
        <v>441</v>
      </c>
      <c r="D212" s="40" t="s">
        <v>582</v>
      </c>
      <c r="E212" s="40" t="s">
        <v>622</v>
      </c>
      <c r="F212" s="36" t="s">
        <v>43</v>
      </c>
      <c r="G212" s="28"/>
      <c r="H212" s="29">
        <v>799.07</v>
      </c>
      <c r="I212" s="36" t="s">
        <v>43</v>
      </c>
      <c r="J212" s="36" t="s">
        <v>629</v>
      </c>
      <c r="K212" s="37"/>
      <c r="L212" s="38">
        <f>N212+P212</f>
        <v>799.07</v>
      </c>
      <c r="M212" s="37"/>
      <c r="N212" s="38">
        <v>799.07</v>
      </c>
      <c r="O212" s="37"/>
      <c r="P212" s="38"/>
      <c r="Q212" s="36"/>
      <c r="R212" s="41" t="s">
        <v>633</v>
      </c>
      <c r="S212" s="36"/>
      <c r="T212" s="36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20.399999999999999" x14ac:dyDescent="0.25">
      <c r="A213" s="24">
        <v>192</v>
      </c>
      <c r="B213" s="40" t="s">
        <v>444</v>
      </c>
      <c r="C213" s="42" t="s">
        <v>443</v>
      </c>
      <c r="D213" s="40" t="s">
        <v>445</v>
      </c>
      <c r="E213" s="40" t="s">
        <v>622</v>
      </c>
      <c r="F213" s="36" t="s">
        <v>43</v>
      </c>
      <c r="G213" s="28"/>
      <c r="H213" s="29">
        <v>3198.98</v>
      </c>
      <c r="I213" s="36" t="s">
        <v>43</v>
      </c>
      <c r="J213" s="36" t="s">
        <v>645</v>
      </c>
      <c r="K213" s="37"/>
      <c r="L213" s="38">
        <f>N213+P213</f>
        <v>3198.98</v>
      </c>
      <c r="M213" s="37"/>
      <c r="N213" s="38">
        <f>3000+198.98</f>
        <v>3198.98</v>
      </c>
      <c r="O213" s="37"/>
      <c r="P213" s="38"/>
      <c r="Q213" s="42" t="s">
        <v>646</v>
      </c>
      <c r="R213" s="40" t="s">
        <v>647</v>
      </c>
      <c r="S213" s="36"/>
      <c r="T213" s="36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x14ac:dyDescent="0.25">
      <c r="A214" s="24">
        <v>193</v>
      </c>
      <c r="B214" s="40" t="s">
        <v>447</v>
      </c>
      <c r="C214" s="42" t="s">
        <v>446</v>
      </c>
      <c r="D214" s="40" t="s">
        <v>448</v>
      </c>
      <c r="E214" s="36"/>
      <c r="F214" s="36" t="s">
        <v>43</v>
      </c>
      <c r="G214" s="28"/>
      <c r="H214" s="29">
        <v>70625</v>
      </c>
      <c r="I214" s="36"/>
      <c r="J214" s="36"/>
      <c r="K214" s="37"/>
      <c r="L214" s="38"/>
      <c r="M214" s="37"/>
      <c r="N214" s="38"/>
      <c r="O214" s="37"/>
      <c r="P214" s="38"/>
      <c r="Q214" s="36"/>
      <c r="R214" s="36"/>
      <c r="S214" s="36"/>
      <c r="T214" s="36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30.6" x14ac:dyDescent="0.25">
      <c r="A215" s="24">
        <v>194</v>
      </c>
      <c r="B215" s="40" t="s">
        <v>452</v>
      </c>
      <c r="C215" s="42" t="s">
        <v>451</v>
      </c>
      <c r="D215" s="40" t="s">
        <v>584</v>
      </c>
      <c r="E215" s="36"/>
      <c r="F215" s="36" t="s">
        <v>43</v>
      </c>
      <c r="G215" s="28"/>
      <c r="H215" s="29">
        <v>75</v>
      </c>
      <c r="I215" s="36"/>
      <c r="J215" s="36"/>
      <c r="K215" s="37"/>
      <c r="L215" s="38"/>
      <c r="M215" s="37"/>
      <c r="N215" s="38"/>
      <c r="O215" s="37"/>
      <c r="P215" s="38"/>
      <c r="Q215" s="36"/>
      <c r="R215" s="36"/>
      <c r="S215" s="36"/>
      <c r="T215" s="36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x14ac:dyDescent="0.25">
      <c r="A216" s="12"/>
      <c r="B216" s="16"/>
      <c r="C216" s="15"/>
      <c r="D216" s="16"/>
      <c r="E216" s="7"/>
      <c r="F216" s="7"/>
      <c r="G216" s="13"/>
      <c r="H216" s="14"/>
      <c r="I216" s="7"/>
      <c r="J216" s="7"/>
      <c r="K216" s="8"/>
      <c r="L216" s="9"/>
      <c r="M216" s="8"/>
      <c r="N216" s="9"/>
      <c r="O216" s="8"/>
      <c r="P216" s="9"/>
      <c r="Q216" s="7"/>
      <c r="R216" s="7"/>
      <c r="S216" s="7"/>
      <c r="T216" s="7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x14ac:dyDescent="0.25">
      <c r="A217" s="12"/>
      <c r="B217" s="16"/>
      <c r="C217" s="15"/>
      <c r="D217" s="16"/>
      <c r="E217" s="7"/>
      <c r="F217" s="7"/>
      <c r="G217" s="13"/>
      <c r="H217" s="14"/>
      <c r="I217" s="7"/>
      <c r="J217" s="7"/>
      <c r="K217" s="8"/>
      <c r="L217" s="9"/>
      <c r="M217" s="8"/>
      <c r="N217" s="9"/>
      <c r="O217" s="8"/>
      <c r="P217" s="9"/>
      <c r="Q217" s="7"/>
      <c r="R217" s="7"/>
      <c r="S217" s="7"/>
      <c r="T217" s="7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x14ac:dyDescent="0.25">
      <c r="A218" s="12"/>
      <c r="B218" s="16"/>
      <c r="C218" s="15"/>
      <c r="D218" s="16"/>
      <c r="E218" s="7"/>
      <c r="F218" s="7"/>
      <c r="G218" s="13"/>
      <c r="H218" s="14"/>
      <c r="I218" s="7"/>
      <c r="J218" s="7"/>
      <c r="K218" s="8"/>
      <c r="L218" s="9"/>
      <c r="M218" s="8"/>
      <c r="N218" s="9"/>
      <c r="O218" s="8"/>
      <c r="P218" s="9"/>
      <c r="Q218" s="7"/>
      <c r="R218" s="7"/>
      <c r="S218" s="7"/>
      <c r="T218" s="7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x14ac:dyDescent="0.25">
      <c r="A219" s="12"/>
      <c r="B219" s="16"/>
      <c r="C219" s="15"/>
      <c r="D219" s="16"/>
      <c r="E219" s="7"/>
      <c r="F219" s="7"/>
      <c r="G219" s="13"/>
      <c r="H219" s="14"/>
      <c r="I219" s="7"/>
      <c r="J219" s="7"/>
      <c r="K219" s="8"/>
      <c r="L219" s="9"/>
      <c r="M219" s="8"/>
      <c r="N219" s="9"/>
      <c r="O219" s="8"/>
      <c r="P219" s="9"/>
      <c r="Q219" s="7"/>
      <c r="R219" s="7"/>
      <c r="S219" s="7"/>
      <c r="T219" s="7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x14ac:dyDescent="0.25">
      <c r="A220" s="12"/>
      <c r="B220" s="16"/>
      <c r="C220" s="15"/>
      <c r="D220" s="16"/>
      <c r="E220" s="7"/>
      <c r="F220" s="7"/>
      <c r="G220" s="13"/>
      <c r="H220" s="14"/>
      <c r="I220" s="7"/>
      <c r="J220" s="7"/>
      <c r="K220" s="8"/>
      <c r="L220" s="9"/>
      <c r="M220" s="8"/>
      <c r="N220" s="9"/>
      <c r="O220" s="8"/>
      <c r="P220" s="9"/>
      <c r="Q220" s="7"/>
      <c r="R220" s="7"/>
      <c r="S220" s="7"/>
      <c r="T220" s="7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x14ac:dyDescent="0.25">
      <c r="A221" s="12"/>
      <c r="B221" s="16"/>
      <c r="C221" s="15"/>
      <c r="D221" s="16"/>
      <c r="E221" s="7"/>
      <c r="F221" s="7"/>
      <c r="G221" s="13"/>
      <c r="H221" s="14"/>
      <c r="I221" s="7"/>
      <c r="J221" s="7"/>
      <c r="K221" s="8"/>
      <c r="L221" s="9"/>
      <c r="M221" s="8"/>
      <c r="N221" s="9"/>
      <c r="O221" s="8"/>
      <c r="P221" s="9"/>
      <c r="Q221" s="7"/>
      <c r="R221" s="7"/>
      <c r="S221" s="7"/>
      <c r="T221" s="7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x14ac:dyDescent="0.25">
      <c r="A222" s="12"/>
      <c r="B222" s="16"/>
      <c r="C222" s="15"/>
      <c r="D222" s="16"/>
      <c r="E222" s="7"/>
      <c r="F222" s="7"/>
      <c r="G222" s="13"/>
      <c r="H222" s="14"/>
      <c r="I222" s="7"/>
      <c r="J222" s="7"/>
      <c r="K222" s="8"/>
      <c r="L222" s="9"/>
      <c r="M222" s="8"/>
      <c r="N222" s="9"/>
      <c r="O222" s="8"/>
      <c r="P222" s="9"/>
      <c r="Q222" s="7"/>
      <c r="R222" s="7"/>
      <c r="S222" s="7"/>
      <c r="T222" s="7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x14ac:dyDescent="0.25">
      <c r="A223" s="12"/>
      <c r="B223" s="16"/>
      <c r="C223" s="15"/>
      <c r="D223" s="16"/>
      <c r="E223" s="7"/>
      <c r="F223" s="7"/>
      <c r="G223" s="13"/>
      <c r="H223" s="14"/>
      <c r="I223" s="7"/>
      <c r="J223" s="7"/>
      <c r="K223" s="8"/>
      <c r="L223" s="9"/>
      <c r="M223" s="8"/>
      <c r="N223" s="9"/>
      <c r="O223" s="8"/>
      <c r="P223" s="9"/>
      <c r="Q223" s="7"/>
      <c r="R223" s="7"/>
      <c r="S223" s="7"/>
      <c r="T223" s="7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x14ac:dyDescent="0.25">
      <c r="A224" s="12"/>
      <c r="B224" s="16"/>
      <c r="C224" s="15"/>
      <c r="D224" s="16"/>
      <c r="E224" s="7"/>
      <c r="F224" s="7"/>
      <c r="G224" s="13"/>
      <c r="H224" s="14"/>
      <c r="I224" s="7"/>
      <c r="J224" s="7"/>
      <c r="K224" s="8"/>
      <c r="L224" s="9"/>
      <c r="M224" s="8"/>
      <c r="N224" s="9"/>
      <c r="O224" s="8"/>
      <c r="P224" s="9"/>
      <c r="Q224" s="7"/>
      <c r="R224" s="7"/>
      <c r="S224" s="7"/>
      <c r="T224" s="7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x14ac:dyDescent="0.25">
      <c r="A225" s="12"/>
      <c r="B225" s="16"/>
      <c r="C225" s="15"/>
      <c r="D225" s="16"/>
      <c r="E225" s="7"/>
      <c r="F225" s="7"/>
      <c r="G225" s="13"/>
      <c r="H225" s="14"/>
      <c r="I225" s="7"/>
      <c r="J225" s="7"/>
      <c r="K225" s="8"/>
      <c r="L225" s="9"/>
      <c r="M225" s="8"/>
      <c r="N225" s="9"/>
      <c r="O225" s="8"/>
      <c r="P225" s="9"/>
      <c r="Q225" s="7"/>
      <c r="R225" s="7"/>
      <c r="S225" s="7"/>
      <c r="T225" s="7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x14ac:dyDescent="0.25">
      <c r="Q226" s="11"/>
      <c r="R226" s="11"/>
      <c r="S226" s="18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x14ac:dyDescent="0.25">
      <c r="Q227" s="11"/>
      <c r="R227" s="11"/>
      <c r="S227" s="18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x14ac:dyDescent="0.25">
      <c r="Q228" s="11"/>
      <c r="R228" s="11"/>
      <c r="S228" s="18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x14ac:dyDescent="0.25">
      <c r="Q229" s="11"/>
      <c r="R229" s="11"/>
      <c r="S229" s="18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x14ac:dyDescent="0.25">
      <c r="Q230" s="11"/>
      <c r="R230" s="11"/>
      <c r="S230" s="18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x14ac:dyDescent="0.25">
      <c r="Q231" s="11"/>
      <c r="R231" s="11"/>
      <c r="S231" s="18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x14ac:dyDescent="0.25">
      <c r="Q232" s="11"/>
      <c r="R232" s="11"/>
      <c r="S232" s="18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x14ac:dyDescent="0.25">
      <c r="Q233" s="11"/>
      <c r="R233" s="11"/>
      <c r="S233" s="18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x14ac:dyDescent="0.25">
      <c r="Q234" s="11"/>
      <c r="R234" s="11"/>
      <c r="S234" s="18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x14ac:dyDescent="0.25">
      <c r="Q235" s="11"/>
      <c r="R235" s="11"/>
      <c r="S235" s="18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x14ac:dyDescent="0.25">
      <c r="Q236" s="11"/>
      <c r="R236" s="11"/>
      <c r="S236" s="18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x14ac:dyDescent="0.25">
      <c r="Q237" s="11"/>
      <c r="R237" s="11"/>
      <c r="S237" s="18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x14ac:dyDescent="0.25">
      <c r="Q238" s="11"/>
      <c r="R238" s="11"/>
      <c r="S238" s="18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x14ac:dyDescent="0.25">
      <c r="Q239" s="11"/>
      <c r="R239" s="11"/>
      <c r="S239" s="18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x14ac:dyDescent="0.25">
      <c r="Q240" s="11"/>
      <c r="R240" s="11"/>
      <c r="S240" s="18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7:34" x14ac:dyDescent="0.25">
      <c r="Q241" s="11"/>
      <c r="R241" s="11"/>
      <c r="S241" s="18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7:34" x14ac:dyDescent="0.25">
      <c r="Q242" s="11"/>
      <c r="R242" s="11"/>
      <c r="S242" s="18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7:34" x14ac:dyDescent="0.25">
      <c r="Q243" s="11"/>
      <c r="R243" s="11"/>
      <c r="S243" s="18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7:34" x14ac:dyDescent="0.25">
      <c r="Q244" s="11"/>
      <c r="R244" s="11"/>
      <c r="S244" s="18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7:34" x14ac:dyDescent="0.25">
      <c r="Q245" s="11"/>
      <c r="R245" s="11"/>
      <c r="S245" s="18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7:34" x14ac:dyDescent="0.25">
      <c r="Q246" s="11"/>
      <c r="R246" s="11"/>
      <c r="S246" s="18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7:34" x14ac:dyDescent="0.25">
      <c r="Q247" s="11"/>
      <c r="R247" s="11"/>
      <c r="S247" s="18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7:34" x14ac:dyDescent="0.25">
      <c r="Q248" s="11"/>
      <c r="R248" s="11"/>
      <c r="S248" s="18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7:34" x14ac:dyDescent="0.25">
      <c r="Q249" s="11"/>
      <c r="R249" s="11"/>
      <c r="S249" s="18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7:34" x14ac:dyDescent="0.25">
      <c r="Q250" s="11"/>
      <c r="R250" s="11"/>
      <c r="S250" s="18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7:34" x14ac:dyDescent="0.25">
      <c r="Q251" s="11"/>
      <c r="R251" s="11"/>
      <c r="S251" s="18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7:34" x14ac:dyDescent="0.25">
      <c r="Q252" s="11"/>
      <c r="R252" s="11"/>
      <c r="S252" s="18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7:34" x14ac:dyDescent="0.25">
      <c r="Q253" s="11"/>
      <c r="R253" s="11"/>
      <c r="S253" s="18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7:34" x14ac:dyDescent="0.25">
      <c r="Q254" s="11"/>
      <c r="R254" s="11"/>
      <c r="S254" s="18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7:34" x14ac:dyDescent="0.25">
      <c r="Q255" s="11"/>
      <c r="R255" s="11"/>
      <c r="S255" s="18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7:34" x14ac:dyDescent="0.25">
      <c r="Q256" s="11"/>
      <c r="R256" s="11"/>
      <c r="S256" s="18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7:34" x14ac:dyDescent="0.25">
      <c r="Q257" s="11"/>
      <c r="R257" s="11"/>
      <c r="S257" s="18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7:34" x14ac:dyDescent="0.25">
      <c r="Q258" s="11"/>
      <c r="R258" s="11"/>
      <c r="S258" s="18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7:34" x14ac:dyDescent="0.25">
      <c r="Q259" s="11"/>
      <c r="R259" s="11"/>
      <c r="S259" s="18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7:34" x14ac:dyDescent="0.25">
      <c r="Q260" s="11"/>
      <c r="R260" s="11"/>
      <c r="S260" s="18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7:34" x14ac:dyDescent="0.25">
      <c r="Q261" s="11"/>
      <c r="R261" s="11"/>
      <c r="S261" s="18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7:34" x14ac:dyDescent="0.25">
      <c r="Q262" s="11"/>
      <c r="R262" s="11"/>
      <c r="S262" s="18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7:34" x14ac:dyDescent="0.25">
      <c r="Q263" s="11"/>
      <c r="R263" s="11"/>
      <c r="S263" s="18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</sheetData>
  <autoFilter ref="A12:T225" xr:uid="{00000000-0009-0000-0000-000000000000}"/>
  <sortState xmlns:xlrd2="http://schemas.microsoft.com/office/spreadsheetml/2017/richdata2" ref="B13:T205">
    <sortCondition ref="B13:B205"/>
  </sortState>
  <mergeCells count="58">
    <mergeCell ref="A148:A149"/>
    <mergeCell ref="B148:B149"/>
    <mergeCell ref="C148:C149"/>
    <mergeCell ref="D148:D149"/>
    <mergeCell ref="E148:E149"/>
    <mergeCell ref="K148:K149"/>
    <mergeCell ref="L148:L149"/>
    <mergeCell ref="F148:F149"/>
    <mergeCell ref="G148:G149"/>
    <mergeCell ref="H148:H149"/>
    <mergeCell ref="I148:I149"/>
    <mergeCell ref="J148:J149"/>
    <mergeCell ref="A1:C1"/>
    <mergeCell ref="D1:T1"/>
    <mergeCell ref="A2:C2"/>
    <mergeCell ref="D2:T2"/>
    <mergeCell ref="A3:C3"/>
    <mergeCell ref="D3:T3"/>
    <mergeCell ref="T91:T97"/>
    <mergeCell ref="A4:C4"/>
    <mergeCell ref="D4:T4"/>
    <mergeCell ref="A5:C5"/>
    <mergeCell ref="D5:T5"/>
    <mergeCell ref="A6:C6"/>
    <mergeCell ref="D6:T6"/>
    <mergeCell ref="A7:C7"/>
    <mergeCell ref="D7:T7"/>
    <mergeCell ref="A8:C8"/>
    <mergeCell ref="D8:T8"/>
    <mergeCell ref="A9:C9"/>
    <mergeCell ref="D9:T9"/>
    <mergeCell ref="A91:A97"/>
    <mergeCell ref="E91:E96"/>
    <mergeCell ref="I91:I97"/>
    <mergeCell ref="J91:J97"/>
    <mergeCell ref="G91:G97"/>
    <mergeCell ref="H91:H97"/>
    <mergeCell ref="B51:B52"/>
    <mergeCell ref="D91:D97"/>
    <mergeCell ref="C91:C97"/>
    <mergeCell ref="B91:B97"/>
    <mergeCell ref="F91:F97"/>
    <mergeCell ref="C51:C52"/>
    <mergeCell ref="A51:A52"/>
    <mergeCell ref="D51:D52"/>
    <mergeCell ref="E51:E52"/>
    <mergeCell ref="A10:C10"/>
    <mergeCell ref="D10:T10"/>
    <mergeCell ref="I51:I52"/>
    <mergeCell ref="J51:J52"/>
    <mergeCell ref="R51:R52"/>
    <mergeCell ref="K51:K52"/>
    <mergeCell ref="G51:G52"/>
    <mergeCell ref="H51:H52"/>
    <mergeCell ref="S51:S52"/>
    <mergeCell ref="F51:F52"/>
    <mergeCell ref="L51:L52"/>
    <mergeCell ref="T51:T52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Y H A A B Q S w M E F A A C A A g A N 2 8 8 W o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A 3 b z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2 8 8 W v w 0 O Q Y + B A A A 4 z I A A B M A H A B G b 3 J t d W x h c y 9 T Z W N 0 a W 9 u M S 5 t I K I Y A C i g F A A A A A A A A A A A A A A A A A A A A A A A A A A A A O 2 a S 2 + r R h S A 9 5 H y H 0 Z k g y U H e Q 5 + q v K C x L Q l D 0 C A W S T O Y m I m u d x i H A H W b R V l 2 2 7 u b + o q / V / F P J w q H t 9 r a m y Z X M e L x G d O Z g 7 m m 2 H k b 0 I 6 j t y p j 8 z 0 N / 7 p + O j 4 K P x E A u q g E 8 4 i 9 x 5 t N L q I 1 8 k j R c 0 a h / r I o 9 H x E Y p / z O k s G N M 4 o j s P Q p I a 8 j + 7 H h X O p 3 5 E / S j k u d E o c L / Q + 3 C k k s e p c 0 9 9 g m z 3 M 3 3 9 i 4 y g K Y i A T p E l X 0 v I t J Q r G T n C N H 4 h f e Y R x J v R K e 6 K p 9 C A Z m 0 0 7 9 0 d k 1 N n 9 s / f v j t 2 h S f n g a v V 0 a 0 y e f L o J B 6 M z M v v c 1 g Q u b t a P S 1 w U X 4 / q / X 5 V n H 6 i 6 v i 7 l 5 u B y Q i d 1 n 6 C a c H 0 8 k 0 i i / 9 V 0 o c G o T z y 0 2 y h a w l i / N 5 F 3 E F W Y v k e e a Y e C Q I + 1 E w o 4 s a T r j z T 8 R / j P u 0 / n i i b x 1 a A f H D h 2 k w O Z 9 6 s 4 k / b w x 5 R g X 1 5 2 f O O O P q S P G j d l O Y 5 7 3 U 0 T O n K Y y g K t 0 o 9 g n v P d T s C 9 n Q b F W 5 l O K s K G 5 H E f 0 9 S p K k g S G b 0 v e y l B t V M 5 M k 7 c y W b + T k T 1 4 e G r U 8 1 Z 9 N 7 m m Q J A 8 H i h a H d R p / x v G t e K R v J e m G Z K s S 0 k x V s 9 N B + T N D u 5 B t B R n S 6 9 e h K t W T 6 P A X z d Y M C S n I v B J q S + U M J G t 4 n S Q O N F N X L u T X P x c 1 O y R K x 7 I V U 1 H T Q S 6 l a 8 l S 0 6 p N S 9 P l p R 5 t w 7 R W 5 7 6 / l J f a 8 Z H r M 2 8 p c 8 r 0 s i n T q u a U 6 b G n T G 9 5 y h S g O + 9 k j n Q a x 8 s I p w 2 w q k F c u o 9 p v L k i 3 m L Q m r a 0 V w C b t n Z W 9 N d d g i 6 N 9 1 b k 4 8 b m M O F G B l O 7 k j D F 5 b N g i j + Z z W H C j Q N M B W H C G U y d a s K E 2 T D h M m D C P x x M b w 1 F M Y I M o 2 6 p G L W E b k z R m a R e a s g y J N X U N c P K U b J c / z P x U 5 g S l l o L l l D K 0 m + k E E v A Z g k 2 3 h h i 2 M e N I f r u p v B b G V v Z E B b a 5 z F K 2 X S b 9 / / 5 F z P + e x X m X 2 T z L 5 a x l o o f Y i 1 9 F + 9 9 s 7 c N V 9 R m R h R u V B i p J h u p Z h l I N d d E i n X n f k i i W j l R u M J E t d h E t c o g q n U g q h h R 7 Z w o q D B R b T Z R 7 T K I a h + I K k Z U J y d K r D B R H T Z R n T K I 6 h w 2 U g W R y n U F L t d X 7 B Y p t r T A D G l R H K n u B 1 2 k t v A 1 x 3 9 Y Q n y V H 3 o H n v a C p 9 w L 4 X L F 0 G 5 Z Y t s h X I Y d w u v a o a q x t K 2 n H e R y C J d r h 3 Z K F L A V E Z S h i G B d R b S v R D E L 3 s 7 y B L k c w u X a o d 3 C x F Z E U I Y i g n U V 0 b 7 C t P P l K f d E u M K i C N i i C B i i q D h R c C C q G F G 5 e c E V V i / A V i 9 Q h n q B d d V L 1 Y j a w v M u d y 5 Q Y e c C b O c C Z T g X + K j O Z Q s s 5 b Y F K m x b g G 1 b o A z b A g f b U p C o 3 L Z A h b 9 4 A r Z t g T J s C x x s S 0 G i O h + B K L Z t A Y Z t K X h s C z r 7 e G x r H 8 / z p x 0 V O s L 1 7 t L i E Z I c 5 V q z l e x U l i q h S + 1 i m J 7 Q k p E 2 i E t W k n e G d H M 1 f P 2 q p v 8 z r 0 F b e x 7 8 C 1 B L A Q I t A B Q A A g A I A D d v P F q L 2 M o b p g A A A P c A A A A S A A A A A A A A A A A A A A A A A A A A A A B D b 2 5 m a W c v U G F j a 2 F n Z S 5 4 b W x Q S w E C L Q A U A A I A C A A 3 b z x a D 8 r p q 6 Q A A A D p A A A A E w A A A A A A A A A A A A A A A A D y A A A A W 0 N v b n R l b n R f V H l w Z X N d L n h t b F B L A Q I t A B Q A A g A I A D d v P F r 8 N D k G P g Q A A O M y A A A T A A A A A A A A A A A A A A A A A O M B A A B G b 3 J t d W x h c y 9 T Z W N 0 a W 9 u M S 5 t U E s F B g A A A A A D A A M A w g A A A G 4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A U A Q A A A A A A L h Q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j o y O S 4 x N j I y M j U 0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E 6 M z M 6 M j Q u M D A 2 O T g x N l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S B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J W k 5 P U 1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g p L 0 F 1 d G 9 S Z W 1 v d m V k Q 2 9 s d W 1 u c z E u e 1 J C L D B 9 J n F 1 b 3 Q 7 L C Z x d W 9 0 O 1 N l Y 3 R p b 2 4 x L 1 R h Y m x l M D E y I C h Q Y W d l I D g p L 0 F 1 d G 9 S Z W 1 v d m V k Q 2 9 s d W 1 u c z E u e 0 9 J Q i w x f S Z x d W 9 0 O y w m c X V v d D t T Z W N 0 a W 9 u M S 9 U Y W J s Z T A x M i A o U G F n Z S A 4 K S 9 B d X R v U m V t b 3 Z l Z E N v b H V t b n M x L n t O Q V p J V i B W S k V S T 1 Z O S U t B L D J 9 J n F 1 b 3 Q 7 L C Z x d W 9 0 O 1 N l Y 3 R p b 2 4 x L 1 R h Y m x l M D E y I C h Q Y W d l I D g p L 0 F 1 d G 9 S Z W 1 v d m V k Q 2 9 s d W 1 u c z E u e 0 F E U k V T Q S B W S k V S T 1 Z O S U t B L D N 9 J n F 1 b 3 Q 7 L C Z x d W 9 0 O 1 N l Y 3 R p b 2 4 x L 1 R h Y m x l M D E y I C h Q Y W d l I D g p L 0 F 1 d G 9 S Z W 1 v d m V k Q 2 9 s d W 1 u c z E u e 0 l a T k 9 T X G 5 P Q l Z F W k V c b i h F V V I p L D R 9 J n F 1 b 3 Q 7 L C Z x d W 9 0 O 1 N l Y 3 R p b 2 4 x L 1 R h Y m x l M D E y I C h Q Y W d l I D g p L 0 F 1 d G 9 S Z W 1 v d m V k Q 2 9 s d W 1 u c z E u e 1 V E S U 8 s N X 0 m c X V v d D s s J n F 1 b 3 Q 7 U 2 V j d G l v b j E v V G F i b G U w M T I g K F B h Z 2 U g O C k v Q X V 0 b 1 J l b W 9 2 Z W R D b 2 x 1 b W 5 z M S 5 7 U F J B V k 5 B I E 9 T T k 9 W Q S w 2 f S Z x d W 9 0 O y w m c X V v d D t T Z W N 0 a W 9 u M S 9 U Y W J s Z T A x M i A o U G F n Z S A 4 K S 9 B d X R v U m V t b 3 Z l Z E N v b H V t b n M x L n t E Q V R V T V x u R E 9 T U E l K R c S G Q S w 3 f S Z x d W 9 0 O y w m c X V v d D t T Z W N 0 a W 9 u M S 9 U Y W J s Z T A x M i A o U G F n Z S A 4 K S 9 B d X R v U m V t b 3 Z l Z E N v b H V t b n M x L n t J W k 5 P U 1 x u S 0 F N Q V R O R V x u U 1 R P U E U s O H 0 m c X V v d D s s J n F 1 b 3 Q 7 U 2 V j d G l v b j E v V G F i b G U w M T I g K F B h Z 2 U g O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4 K S 9 B d X R v U m V t b 3 Z l Z E N v b H V t b n M x L n t S Q i w w f S Z x d W 9 0 O y w m c X V v d D t T Z W N 0 a W 9 u M S 9 U Y W J s Z T A x M i A o U G F n Z S A 4 K S 9 B d X R v U m V t b 3 Z l Z E N v b H V t b n M x L n t P S U I s M X 0 m c X V v d D s s J n F 1 b 3 Q 7 U 2 V j d G l v b j E v V G F i b G U w M T I g K F B h Z 2 U g O C k v Q X V 0 b 1 J l b W 9 2 Z W R D b 2 x 1 b W 5 z M S 5 7 T k F a S V Y g V k p F U k 9 W T k l L Q S w y f S Z x d W 9 0 O y w m c X V v d D t T Z W N 0 a W 9 u M S 9 U Y W J s Z T A x M i A o U G F n Z S A 4 K S 9 B d X R v U m V t b 3 Z l Z E N v b H V t b n M x L n t B R F J F U 0 E g V k p F U k 9 W T k l L Q S w z f S Z x d W 9 0 O y w m c X V v d D t T Z W N 0 a W 9 u M S 9 U Y W J s Z T A x M i A o U G F n Z S A 4 K S 9 B d X R v U m V t b 3 Z l Z E N v b H V t b n M x L n t J W k 5 P U 1 x u T 0 J W R V p F X G 4 o R V V S K S w 0 f S Z x d W 9 0 O y w m c X V v d D t T Z W N 0 a W 9 u M S 9 U Y W J s Z T A x M i A o U G F n Z S A 4 K S 9 B d X R v U m V t b 3 Z l Z E N v b H V t b n M x L n t V R E l P L D V 9 J n F 1 b 3 Q 7 L C Z x d W 9 0 O 1 N l Y 3 R p b 2 4 x L 1 R h Y m x l M D E y I C h Q Y W d l I D g p L 0 F 1 d G 9 S Z W 1 v d m V k Q 2 9 s d W 1 u c z E u e 1 B S Q V Z O Q S B P U 0 5 P V k E s N n 0 m c X V v d D s s J n F 1 b 3 Q 7 U 2 V j d G l v b j E v V G F i b G U w M T I g K F B h Z 2 U g O C k v Q X V 0 b 1 J l b W 9 2 Z W R D b 2 x 1 b W 5 z M S 5 7 R E F U V U 1 c b k R P U 1 B J S k X E h k E s N 3 0 m c X V v d D s s J n F 1 b 3 Q 7 U 2 V j d G l v b j E v V G F i b G U w M T I g K F B h Z 2 U g O C k v Q X V 0 b 1 J l b W 9 2 Z W R D b 2 x 1 b W 5 z M S 5 7 S V p O T 1 N c b k t B T U F U T k V c b l N U T 1 B F L D h 9 J n F 1 b 3 Q 7 L C Z x d W 9 0 O 1 N l Y 3 R p b 2 4 x L 1 R h Y m x l M D E y I C h Q Y W d l I D g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4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x O j M 3 O j U 5 L j A w N T E y O D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5 K S 9 B d X R v U m V t b 3 Z l Z E N v b H V t b n M x L n t D b 2 x 1 b W 4 x L D B 9 J n F 1 b 3 Q 7 L C Z x d W 9 0 O 1 N l Y 3 R p b 2 4 x L 1 R h Y m x l M D E z I C h Q Y W d l I D k p L 0 F 1 d G 9 S Z W 1 v d m V k Q 2 9 s d W 1 u c z E u e 0 N v b H V t b j I s M X 0 m c X V v d D s s J n F 1 b 3 Q 7 U 2 V j d G l v b j E v V G F i b G U w M T M g K F B h Z 2 U g O S k v Q X V 0 b 1 J l b W 9 2 Z W R D b 2 x 1 b W 5 z M S 5 7 Q 2 9 s d W 1 u M y w y f S Z x d W 9 0 O y w m c X V v d D t T Z W N 0 a W 9 u M S 9 U Y W J s Z T A x M y A o U G F n Z S A 5 K S 9 B d X R v U m V t b 3 Z l Z E N v b H V t b n M x L n t D b 2 x 1 b W 4 0 L D N 9 J n F 1 b 3 Q 7 L C Z x d W 9 0 O 1 N l Y 3 R p b 2 4 x L 1 R h Y m x l M D E z I C h Q Y W d l I D k p L 0 F 1 d G 9 S Z W 1 v d m V k Q 2 9 s d W 1 u c z E u e 0 N v b H V t b j U s N H 0 m c X V v d D s s J n F 1 b 3 Q 7 U 2 V j d G l v b j E v V G F i b G U w M T M g K F B h Z 2 U g O S k v Q X V 0 b 1 J l b W 9 2 Z W R D b 2 x 1 b W 5 z M S 5 7 Q 2 9 s d W 1 u N i w 1 f S Z x d W 9 0 O y w m c X V v d D t T Z W N 0 a W 9 u M S 9 U Y W J s Z T A x M y A o U G F n Z S A 5 K S 9 B d X R v U m V t b 3 Z l Z E N v b H V t b n M x L n t D b 2 x 1 b W 4 3 L D Z 9 J n F 1 b 3 Q 7 L C Z x d W 9 0 O 1 N l Y 3 R p b 2 4 x L 1 R h Y m x l M D E z I C h Q Y W d l I D k p L 0 F 1 d G 9 S Z W 1 v d m V k Q 2 9 s d W 1 u c z E u e 0 N v b H V t b j g s N 3 0 m c X V v d D s s J n F 1 b 3 Q 7 U 2 V j d G l v b j E v V G F i b G U w M T M g K F B h Z 2 U g O S k v Q X V 0 b 1 J l b W 9 2 Z W R D b 2 x 1 b W 5 z M S 5 7 Q 2 9 s d W 1 u O S w 4 f S Z x d W 9 0 O y w m c X V v d D t T Z W N 0 a W 9 u M S 9 U Y W J s Z T A x M y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O S k v Q X V 0 b 1 J l b W 9 2 Z W R D b 2 x 1 b W 5 z M S 5 7 Q 2 9 s d W 1 u M S w w f S Z x d W 9 0 O y w m c X V v d D t T Z W N 0 a W 9 u M S 9 U Y W J s Z T A x M y A o U G F n Z S A 5 K S 9 B d X R v U m V t b 3 Z l Z E N v b H V t b n M x L n t D b 2 x 1 b W 4 y L D F 9 J n F 1 b 3 Q 7 L C Z x d W 9 0 O 1 N l Y 3 R p b 2 4 x L 1 R h Y m x l M D E z I C h Q Y W d l I D k p L 0 F 1 d G 9 S Z W 1 v d m V k Q 2 9 s d W 1 u c z E u e 0 N v b H V t b j M s M n 0 m c X V v d D s s J n F 1 b 3 Q 7 U 2 V j d G l v b j E v V G F i b G U w M T M g K F B h Z 2 U g O S k v Q X V 0 b 1 J l b W 9 2 Z W R D b 2 x 1 b W 5 z M S 5 7 Q 2 9 s d W 1 u N C w z f S Z x d W 9 0 O y w m c X V v d D t T Z W N 0 a W 9 u M S 9 U Y W J s Z T A x M y A o U G F n Z S A 5 K S 9 B d X R v U m V t b 3 Z l Z E N v b H V t b n M x L n t D b 2 x 1 b W 4 1 L D R 9 J n F 1 b 3 Q 7 L C Z x d W 9 0 O 1 N l Y 3 R p b 2 4 x L 1 R h Y m x l M D E z I C h Q Y W d l I D k p L 0 F 1 d G 9 S Z W 1 v d m V k Q 2 9 s d W 1 u c z E u e 0 N v b H V t b j Y s N X 0 m c X V v d D s s J n F 1 b 3 Q 7 U 2 V j d G l v b j E v V G F i b G U w M T M g K F B h Z 2 U g O S k v Q X V 0 b 1 J l b W 9 2 Z W R D b 2 x 1 b W 5 z M S 5 7 Q 2 9 s d W 1 u N y w 2 f S Z x d W 9 0 O y w m c X V v d D t T Z W N 0 a W 9 u M S 9 U Y W J s Z T A x M y A o U G F n Z S A 5 K S 9 B d X R v U m V t b 3 Z l Z E N v b H V t b n M x L n t D b 2 x 1 b W 4 4 L D d 9 J n F 1 b 3 Q 7 L C Z x d W 9 0 O 1 N l Y 3 R p b 2 4 x L 1 R h Y m x l M D E z I C h Q Y W d l I D k p L 0 F 1 d G 9 S Z W 1 v d m V k Q 2 9 s d W 1 u c z E u e 0 N v b H V t b j k s O H 0 m c X V v d D s s J n F 1 b 3 Q 7 U 2 V j d G l v b j E v V G F i b G U w M T M g K F B h Z 2 U g O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O S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F Q x M T o 0 M T o z N C 4 y M j E 5 N z I w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A p L 0 F 1 d G 9 S Z W 1 v d m V k Q 2 9 s d W 1 u c z E u e 0 N v b H V t b j E s M H 0 m c X V v d D s s J n F 1 b 3 Q 7 U 2 V j d G l v b j E v V G F i b G U w M T Q g K F B h Z 2 U g M T A p L 0 F 1 d G 9 S Z W 1 v d m V k Q 2 9 s d W 1 u c z E u e 0 N v b H V t b j I s M X 0 m c X V v d D s s J n F 1 b 3 Q 7 U 2 V j d G l v b j E v V G F i b G U w M T Q g K F B h Z 2 U g M T A p L 0 F 1 d G 9 S Z W 1 v d m V k Q 2 9 s d W 1 u c z E u e 0 N v b H V t b j M s M n 0 m c X V v d D s s J n F 1 b 3 Q 7 U 2 V j d G l v b j E v V G F i b G U w M T Q g K F B h Z 2 U g M T A p L 0 F 1 d G 9 S Z W 1 v d m V k Q 2 9 s d W 1 u c z E u e 0 N v b H V t b j Q s M 3 0 m c X V v d D s s J n F 1 b 3 Q 7 U 2 V j d G l v b j E v V G F i b G U w M T Q g K F B h Z 2 U g M T A p L 0 F 1 d G 9 S Z W 1 v d m V k Q 2 9 s d W 1 u c z E u e 0 N v b H V t b j U s N H 0 m c X V v d D s s J n F 1 b 3 Q 7 U 2 V j d G l v b j E v V G F i b G U w M T Q g K F B h Z 2 U g M T A p L 0 F 1 d G 9 S Z W 1 v d m V k Q 2 9 s d W 1 u c z E u e 0 N v b H V t b j Y s N X 0 m c X V v d D s s J n F 1 b 3 Q 7 U 2 V j d G l v b j E v V G F i b G U w M T Q g K F B h Z 2 U g M T A p L 0 F 1 d G 9 S Z W 1 v d m V k Q 2 9 s d W 1 u c z E u e 0 N v b H V t b j c s N n 0 m c X V v d D s s J n F 1 b 3 Q 7 U 2 V j d G l v b j E v V G F i b G U w M T Q g K F B h Z 2 U g M T A p L 0 F 1 d G 9 S Z W 1 v d m V k Q 2 9 s d W 1 u c z E u e 0 N v b H V t b j g s N 3 0 m c X V v d D s s J n F 1 b 3 Q 7 U 2 V j d G l v b j E v V G F i b G U w M T Q g K F B h Z 2 U g M T A p L 0 F 1 d G 9 S Z W 1 v d m V k Q 2 9 s d W 1 u c z E u e 0 N v b H V t b j k s O H 0 m c X V v d D s s J n F 1 b 3 Q 7 U 2 V j d G l v b j E v V G F i b G U w M T Q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C k v Q X V 0 b 1 J l b W 9 2 Z W R D b 2 x 1 b W 5 z M S 5 7 Q 2 9 s d W 1 u M S w w f S Z x d W 9 0 O y w m c X V v d D t T Z W N 0 a W 9 u M S 9 U Y W J s Z T A x N C A o U G F n Z S A x M C k v Q X V 0 b 1 J l b W 9 2 Z W R D b 2 x 1 b W 5 z M S 5 7 Q 2 9 s d W 1 u M i w x f S Z x d W 9 0 O y w m c X V v d D t T Z W N 0 a W 9 u M S 9 U Y W J s Z T A x N C A o U G F n Z S A x M C k v Q X V 0 b 1 J l b W 9 2 Z W R D b 2 x 1 b W 5 z M S 5 7 Q 2 9 s d W 1 u M y w y f S Z x d W 9 0 O y w m c X V v d D t T Z W N 0 a W 9 u M S 9 U Y W J s Z T A x N C A o U G F n Z S A x M C k v Q X V 0 b 1 J l b W 9 2 Z W R D b 2 x 1 b W 5 z M S 5 7 Q 2 9 s d W 1 u N C w z f S Z x d W 9 0 O y w m c X V v d D t T Z W N 0 a W 9 u M S 9 U Y W J s Z T A x N C A o U G F n Z S A x M C k v Q X V 0 b 1 J l b W 9 2 Z W R D b 2 x 1 b W 5 z M S 5 7 Q 2 9 s d W 1 u N S w 0 f S Z x d W 9 0 O y w m c X V v d D t T Z W N 0 a W 9 u M S 9 U Y W J s Z T A x N C A o U G F n Z S A x M C k v Q X V 0 b 1 J l b W 9 2 Z W R D b 2 x 1 b W 5 z M S 5 7 Q 2 9 s d W 1 u N i w 1 f S Z x d W 9 0 O y w m c X V v d D t T Z W N 0 a W 9 u M S 9 U Y W J s Z T A x N C A o U G F n Z S A x M C k v Q X V 0 b 1 J l b W 9 2 Z W R D b 2 x 1 b W 5 z M S 5 7 Q 2 9 s d W 1 u N y w 2 f S Z x d W 9 0 O y w m c X V v d D t T Z W N 0 a W 9 u M S 9 U Y W J s Z T A x N C A o U G F n Z S A x M C k v Q X V 0 b 1 J l b W 9 2 Z W R D b 2 x 1 b W 5 z M S 5 7 Q 2 9 s d W 1 u O C w 3 f S Z x d W 9 0 O y w m c X V v d D t T Z W N 0 a W 9 u M S 9 U Y W J s Z T A x N C A o U G F n Z S A x M C k v Q X V 0 b 1 J l b W 9 2 Z W R D b 2 x 1 b W 5 z M S 5 7 Q 2 9 s d W 1 u O S w 4 f S Z x d W 9 0 O y w m c X V v d D t T Z W N 0 a W 9 u M S 9 U Y W J s Z T A x N C A o U G F n Z S A x M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w K S 9 U Y W J s Z T A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E 6 N D Q 6 N D U u M j c 2 N j Y y N 1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x K S 9 B d X R v U m V t b 3 Z l Z E N v b H V t b n M x L n t D b 2 x 1 b W 4 x L D B 9 J n F 1 b 3 Q 7 L C Z x d W 9 0 O 1 N l Y 3 R p b 2 4 x L 1 R h Y m x l M D E 1 I C h Q Y W d l I D E x K S 9 B d X R v U m V t b 3 Z l Z E N v b H V t b n M x L n t D b 2 x 1 b W 4 y L D F 9 J n F 1 b 3 Q 7 L C Z x d W 9 0 O 1 N l Y 3 R p b 2 4 x L 1 R h Y m x l M D E 1 I C h Q Y W d l I D E x K S 9 B d X R v U m V t b 3 Z l Z E N v b H V t b n M x L n t D b 2 x 1 b W 4 z L D J 9 J n F 1 b 3 Q 7 L C Z x d W 9 0 O 1 N l Y 3 R p b 2 4 x L 1 R h Y m x l M D E 1 I C h Q Y W d l I D E x K S 9 B d X R v U m V t b 3 Z l Z E N v b H V t b n M x L n t D b 2 x 1 b W 4 0 L D N 9 J n F 1 b 3 Q 7 L C Z x d W 9 0 O 1 N l Y 3 R p b 2 4 x L 1 R h Y m x l M D E 1 I C h Q Y W d l I D E x K S 9 B d X R v U m V t b 3 Z l Z E N v b H V t b n M x L n t D b 2 x 1 b W 4 1 L D R 9 J n F 1 b 3 Q 7 L C Z x d W 9 0 O 1 N l Y 3 R p b 2 4 x L 1 R h Y m x l M D E 1 I C h Q Y W d l I D E x K S 9 B d X R v U m V t b 3 Z l Z E N v b H V t b n M x L n t D b 2 x 1 b W 4 2 L D V 9 J n F 1 b 3 Q 7 L C Z x d W 9 0 O 1 N l Y 3 R p b 2 4 x L 1 R h Y m x l M D E 1 I C h Q Y W d l I D E x K S 9 B d X R v U m V t b 3 Z l Z E N v b H V t b n M x L n t D b 2 x 1 b W 4 3 L D Z 9 J n F 1 b 3 Q 7 L C Z x d W 9 0 O 1 N l Y 3 R p b 2 4 x L 1 R h Y m x l M D E 1 I C h Q Y W d l I D E x K S 9 B d X R v U m V t b 3 Z l Z E N v b H V t b n M x L n t D b 2 x 1 b W 4 4 L D d 9 J n F 1 b 3 Q 7 L C Z x d W 9 0 O 1 N l Y 3 R p b 2 4 x L 1 R h Y m x l M D E 1 I C h Q Y W d l I D E x K S 9 B d X R v U m V t b 3 Z l Z E N v b H V t b n M x L n t D b 2 x 1 b W 4 5 L D h 9 J n F 1 b 3 Q 7 L C Z x d W 9 0 O 1 N l Y 3 R p b 2 4 x L 1 R h Y m x l M D E 1 I C h Q Y W d l I D E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U g K F B h Z 2 U g M T E p L 0 F 1 d G 9 S Z W 1 v d m V k Q 2 9 s d W 1 u c z E u e 0 N v b H V t b j E s M H 0 m c X V v d D s s J n F 1 b 3 Q 7 U 2 V j d G l v b j E v V G F i b G U w M T U g K F B h Z 2 U g M T E p L 0 F 1 d G 9 S Z W 1 v d m V k Q 2 9 s d W 1 u c z E u e 0 N v b H V t b j I s M X 0 m c X V v d D s s J n F 1 b 3 Q 7 U 2 V j d G l v b j E v V G F i b G U w M T U g K F B h Z 2 U g M T E p L 0 F 1 d G 9 S Z W 1 v d m V k Q 2 9 s d W 1 u c z E u e 0 N v b H V t b j M s M n 0 m c X V v d D s s J n F 1 b 3 Q 7 U 2 V j d G l v b j E v V G F i b G U w M T U g K F B h Z 2 U g M T E p L 0 F 1 d G 9 S Z W 1 v d m V k Q 2 9 s d W 1 u c z E u e 0 N v b H V t b j Q s M 3 0 m c X V v d D s s J n F 1 b 3 Q 7 U 2 V j d G l v b j E v V G F i b G U w M T U g K F B h Z 2 U g M T E p L 0 F 1 d G 9 S Z W 1 v d m V k Q 2 9 s d W 1 u c z E u e 0 N v b H V t b j U s N H 0 m c X V v d D s s J n F 1 b 3 Q 7 U 2 V j d G l v b j E v V G F i b G U w M T U g K F B h Z 2 U g M T E p L 0 F 1 d G 9 S Z W 1 v d m V k Q 2 9 s d W 1 u c z E u e 0 N v b H V t b j Y s N X 0 m c X V v d D s s J n F 1 b 3 Q 7 U 2 V j d G l v b j E v V G F i b G U w M T U g K F B h Z 2 U g M T E p L 0 F 1 d G 9 S Z W 1 v d m V k Q 2 9 s d W 1 u c z E u e 0 N v b H V t b j c s N n 0 m c X V v d D s s J n F 1 b 3 Q 7 U 2 V j d G l v b j E v V G F i b G U w M T U g K F B h Z 2 U g M T E p L 0 F 1 d G 9 S Z W 1 v d m V k Q 2 9 s d W 1 u c z E u e 0 N v b H V t b j g s N 3 0 m c X V v d D s s J n F 1 b 3 Q 7 U 2 V j d G l v b j E v V G F i b G U w M T U g K F B h Z 2 U g M T E p L 0 F 1 d G 9 S Z W 1 v d m V k Q 2 9 s d W 1 u c z E u e 0 N v b H V t b j k s O H 0 m c X V v d D s s J n F 1 b 3 Q 7 U 2 V j d G l v b j E v V G F i b G U w M T U g K F B h Z 2 U g M T E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x O j Q 4 O j E 2 L j Y x N z I 2 M z J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i A o U G F n Z S A x M i k v Q X V 0 b 1 J l b W 9 2 Z W R D b 2 x 1 b W 5 z M S 5 7 Q 2 9 s d W 1 u M S w w f S Z x d W 9 0 O y w m c X V v d D t T Z W N 0 a W 9 u M S 9 U Y W J s Z T A x N i A o U G F n Z S A x M i k v Q X V 0 b 1 J l b W 9 2 Z W R D b 2 x 1 b W 5 z M S 5 7 Q 2 9 s d W 1 u M i w x f S Z x d W 9 0 O y w m c X V v d D t T Z W N 0 a W 9 u M S 9 U Y W J s Z T A x N i A o U G F n Z S A x M i k v Q X V 0 b 1 J l b W 9 2 Z W R D b 2 x 1 b W 5 z M S 5 7 Q 2 9 s d W 1 u M y w y f S Z x d W 9 0 O y w m c X V v d D t T Z W N 0 a W 9 u M S 9 U Y W J s Z T A x N i A o U G F n Z S A x M i k v Q X V 0 b 1 J l b W 9 2 Z W R D b 2 x 1 b W 5 z M S 5 7 Q 2 9 s d W 1 u N C w z f S Z x d W 9 0 O y w m c X V v d D t T Z W N 0 a W 9 u M S 9 U Y W J s Z T A x N i A o U G F n Z S A x M i k v Q X V 0 b 1 J l b W 9 2 Z W R D b 2 x 1 b W 5 z M S 5 7 Q 2 9 s d W 1 u N S w 0 f S Z x d W 9 0 O y w m c X V v d D t T Z W N 0 a W 9 u M S 9 U Y W J s Z T A x N i A o U G F n Z S A x M i k v Q X V 0 b 1 J l b W 9 2 Z W R D b 2 x 1 b W 5 z M S 5 7 Q 2 9 s d W 1 u N i w 1 f S Z x d W 9 0 O y w m c X V v d D t T Z W N 0 a W 9 u M S 9 U Y W J s Z T A x N i A o U G F n Z S A x M i k v Q X V 0 b 1 J l b W 9 2 Z W R D b 2 x 1 b W 5 z M S 5 7 Q 2 9 s d W 1 u N y w 2 f S Z x d W 9 0 O y w m c X V v d D t T Z W N 0 a W 9 u M S 9 U Y W J s Z T A x N i A o U G F n Z S A x M i k v Q X V 0 b 1 J l b W 9 2 Z W R D b 2 x 1 b W 5 z M S 5 7 Q 2 9 s d W 1 u O C w 3 f S Z x d W 9 0 O y w m c X V v d D t T Z W N 0 a W 9 u M S 9 U Y W J s Z T A x N i A o U G F n Z S A x M i k v Q X V 0 b 1 J l b W 9 2 Z W R D b 2 x 1 b W 5 z M S 5 7 Q 2 9 s d W 1 u O S w 4 f S Z x d W 9 0 O y w m c X V v d D t T Z W N 0 a W 9 u M S 9 U Y W J s Z T A x N i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2 I C h Q Y W d l I D E y K S 9 B d X R v U m V t b 3 Z l Z E N v b H V t b n M x L n t D b 2 x 1 b W 4 x L D B 9 J n F 1 b 3 Q 7 L C Z x d W 9 0 O 1 N l Y 3 R p b 2 4 x L 1 R h Y m x l M D E 2 I C h Q Y W d l I D E y K S 9 B d X R v U m V t b 3 Z l Z E N v b H V t b n M x L n t D b 2 x 1 b W 4 y L D F 9 J n F 1 b 3 Q 7 L C Z x d W 9 0 O 1 N l Y 3 R p b 2 4 x L 1 R h Y m x l M D E 2 I C h Q Y W d l I D E y K S 9 B d X R v U m V t b 3 Z l Z E N v b H V t b n M x L n t D b 2 x 1 b W 4 z L D J 9 J n F 1 b 3 Q 7 L C Z x d W 9 0 O 1 N l Y 3 R p b 2 4 x L 1 R h Y m x l M D E 2 I C h Q Y W d l I D E y K S 9 B d X R v U m V t b 3 Z l Z E N v b H V t b n M x L n t D b 2 x 1 b W 4 0 L D N 9 J n F 1 b 3 Q 7 L C Z x d W 9 0 O 1 N l Y 3 R p b 2 4 x L 1 R h Y m x l M D E 2 I C h Q Y W d l I D E y K S 9 B d X R v U m V t b 3 Z l Z E N v b H V t b n M x L n t D b 2 x 1 b W 4 1 L D R 9 J n F 1 b 3 Q 7 L C Z x d W 9 0 O 1 N l Y 3 R p b 2 4 x L 1 R h Y m x l M D E 2 I C h Q Y W d l I D E y K S 9 B d X R v U m V t b 3 Z l Z E N v b H V t b n M x L n t D b 2 x 1 b W 4 2 L D V 9 J n F 1 b 3 Q 7 L C Z x d W 9 0 O 1 N l Y 3 R p b 2 4 x L 1 R h Y m x l M D E 2 I C h Q Y W d l I D E y K S 9 B d X R v U m V t b 3 Z l Z E N v b H V t b n M x L n t D b 2 x 1 b W 4 3 L D Z 9 J n F 1 b 3 Q 7 L C Z x d W 9 0 O 1 N l Y 3 R p b 2 4 x L 1 R h Y m x l M D E 2 I C h Q Y W d l I D E y K S 9 B d X R v U m V t b 3 Z l Z E N v b H V t b n M x L n t D b 2 x 1 b W 4 4 L D d 9 J n F 1 b 3 Q 7 L C Z x d W 9 0 O 1 N l Y 3 R p b 2 4 x L 1 R h Y m x l M D E 2 I C h Q Y W d l I D E y K S 9 B d X R v U m V t b 3 Z l Z E N v b H V t b n M x L n t D b 2 x 1 b W 4 5 L D h 9 J n F 1 b 3 Q 7 L C Z x d W 9 0 O 1 N l Y 3 R p b 2 4 x L 1 R h Y m x l M D E 2 I C h Q Y W d l I D E y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Y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I p L 1 R h Y m x l M D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x O j U w O j A 3 L j M x N T k 4 N j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M y k v Q X V 0 b 1 J l b W 9 2 Z W R D b 2 x 1 b W 5 z M S 5 7 Q 2 9 s d W 1 u M S w w f S Z x d W 9 0 O y w m c X V v d D t T Z W N 0 a W 9 u M S 9 U Y W J s Z T A x N y A o U G F n Z S A x M y k v Q X V 0 b 1 J l b W 9 2 Z W R D b 2 x 1 b W 5 z M S 5 7 Q 2 9 s d W 1 u M i w x f S Z x d W 9 0 O y w m c X V v d D t T Z W N 0 a W 9 u M S 9 U Y W J s Z T A x N y A o U G F n Z S A x M y k v Q X V 0 b 1 J l b W 9 2 Z W R D b 2 x 1 b W 5 z M S 5 7 Q 2 9 s d W 1 u M y w y f S Z x d W 9 0 O y w m c X V v d D t T Z W N 0 a W 9 u M S 9 U Y W J s Z T A x N y A o U G F n Z S A x M y k v Q X V 0 b 1 J l b W 9 2 Z W R D b 2 x 1 b W 5 z M S 5 7 Q 2 9 s d W 1 u N C w z f S Z x d W 9 0 O y w m c X V v d D t T Z W N 0 a W 9 u M S 9 U Y W J s Z T A x N y A o U G F n Z S A x M y k v Q X V 0 b 1 J l b W 9 2 Z W R D b 2 x 1 b W 5 z M S 5 7 Q 2 9 s d W 1 u N S w 0 f S Z x d W 9 0 O y w m c X V v d D t T Z W N 0 a W 9 u M S 9 U Y W J s Z T A x N y A o U G F n Z S A x M y k v Q X V 0 b 1 J l b W 9 2 Z W R D b 2 x 1 b W 5 z M S 5 7 Q 2 9 s d W 1 u N i w 1 f S Z x d W 9 0 O y w m c X V v d D t T Z W N 0 a W 9 u M S 9 U Y W J s Z T A x N y A o U G F n Z S A x M y k v Q X V 0 b 1 J l b W 9 2 Z W R D b 2 x 1 b W 5 z M S 5 7 Q 2 9 s d W 1 u N y w 2 f S Z x d W 9 0 O y w m c X V v d D t T Z W N 0 a W 9 u M S 9 U Y W J s Z T A x N y A o U G F n Z S A x M y k v Q X V 0 b 1 J l b W 9 2 Z W R D b 2 x 1 b W 5 z M S 5 7 Q 2 9 s d W 1 u O C w 3 f S Z x d W 9 0 O y w m c X V v d D t T Z W N 0 a W 9 u M S 9 U Y W J s Z T A x N y A o U G F n Z S A x M y k v Q X V 0 b 1 J l b W 9 2 Z W R D b 2 x 1 b W 5 z M S 5 7 Q 2 9 s d W 1 u O S w 4 f S Z x d W 9 0 O y w m c X V v d D t T Z W N 0 a W 9 u M S 9 U Y W J s Z T A x N y A o U G F n Z S A x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E z K S 9 B d X R v U m V t b 3 Z l Z E N v b H V t b n M x L n t D b 2 x 1 b W 4 x L D B 9 J n F 1 b 3 Q 7 L C Z x d W 9 0 O 1 N l Y 3 R p b 2 4 x L 1 R h Y m x l M D E 3 I C h Q Y W d l I D E z K S 9 B d X R v U m V t b 3 Z l Z E N v b H V t b n M x L n t D b 2 x 1 b W 4 y L D F 9 J n F 1 b 3 Q 7 L C Z x d W 9 0 O 1 N l Y 3 R p b 2 4 x L 1 R h Y m x l M D E 3 I C h Q Y W d l I D E z K S 9 B d X R v U m V t b 3 Z l Z E N v b H V t b n M x L n t D b 2 x 1 b W 4 z L D J 9 J n F 1 b 3 Q 7 L C Z x d W 9 0 O 1 N l Y 3 R p b 2 4 x L 1 R h Y m x l M D E 3 I C h Q Y W d l I D E z K S 9 B d X R v U m V t b 3 Z l Z E N v b H V t b n M x L n t D b 2 x 1 b W 4 0 L D N 9 J n F 1 b 3 Q 7 L C Z x d W 9 0 O 1 N l Y 3 R p b 2 4 x L 1 R h Y m x l M D E 3 I C h Q Y W d l I D E z K S 9 B d X R v U m V t b 3 Z l Z E N v b H V t b n M x L n t D b 2 x 1 b W 4 1 L D R 9 J n F 1 b 3 Q 7 L C Z x d W 9 0 O 1 N l Y 3 R p b 2 4 x L 1 R h Y m x l M D E 3 I C h Q Y W d l I D E z K S 9 B d X R v U m V t b 3 Z l Z E N v b H V t b n M x L n t D b 2 x 1 b W 4 2 L D V 9 J n F 1 b 3 Q 7 L C Z x d W 9 0 O 1 N l Y 3 R p b 2 4 x L 1 R h Y m x l M D E 3 I C h Q Y W d l I D E z K S 9 B d X R v U m V t b 3 Z l Z E N v b H V t b n M x L n t D b 2 x 1 b W 4 3 L D Z 9 J n F 1 b 3 Q 7 L C Z x d W 9 0 O 1 N l Y 3 R p b 2 4 x L 1 R h Y m x l M D E 3 I C h Q Y W d l I D E z K S 9 B d X R v U m V t b 3 Z l Z E N v b H V t b n M x L n t D b 2 x 1 b W 4 4 L D d 9 J n F 1 b 3 Q 7 L C Z x d W 9 0 O 1 N l Y 3 R p b 2 4 x L 1 R h Y m x l M D E 3 I C h Q Y W d l I D E z K S 9 B d X R v U m V t b 3 Z l Z E N v b H V t b n M x L n t D b 2 x 1 b W 4 5 L D h 9 J n F 1 b 3 Q 7 L C Z x d W 9 0 O 1 N l Y 3 R p b 2 4 x L 1 R h Y m x l M D E 3 I C h Q Y W d l I D E z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M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F Q x M T o 1 M j o 0 M S 4 z N z Y 3 M z Y 3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Q p L 0 F 1 d G 9 S Z W 1 v d m V k Q 2 9 s d W 1 u c z E u e 0 N v b H V t b j E s M H 0 m c X V v d D s s J n F 1 b 3 Q 7 U 2 V j d G l v b j E v V G F i b G U w M T g g K F B h Z 2 U g M T Q p L 0 F 1 d G 9 S Z W 1 v d m V k Q 2 9 s d W 1 u c z E u e 0 N v b H V t b j I s M X 0 m c X V v d D s s J n F 1 b 3 Q 7 U 2 V j d G l v b j E v V G F i b G U w M T g g K F B h Z 2 U g M T Q p L 0 F 1 d G 9 S Z W 1 v d m V k Q 2 9 s d W 1 u c z E u e 0 N v b H V t b j M s M n 0 m c X V v d D s s J n F 1 b 3 Q 7 U 2 V j d G l v b j E v V G F i b G U w M T g g K F B h Z 2 U g M T Q p L 0 F 1 d G 9 S Z W 1 v d m V k Q 2 9 s d W 1 u c z E u e 0 N v b H V t b j Q s M 3 0 m c X V v d D s s J n F 1 b 3 Q 7 U 2 V j d G l v b j E v V G F i b G U w M T g g K F B h Z 2 U g M T Q p L 0 F 1 d G 9 S Z W 1 v d m V k Q 2 9 s d W 1 u c z E u e 0 N v b H V t b j U s N H 0 m c X V v d D s s J n F 1 b 3 Q 7 U 2 V j d G l v b j E v V G F i b G U w M T g g K F B h Z 2 U g M T Q p L 0 F 1 d G 9 S Z W 1 v d m V k Q 2 9 s d W 1 u c z E u e 0 N v b H V t b j Y s N X 0 m c X V v d D s s J n F 1 b 3 Q 7 U 2 V j d G l v b j E v V G F i b G U w M T g g K F B h Z 2 U g M T Q p L 0 F 1 d G 9 S Z W 1 v d m V k Q 2 9 s d W 1 u c z E u e 0 N v b H V t b j c s N n 0 m c X V v d D s s J n F 1 b 3 Q 7 U 2 V j d G l v b j E v V G F i b G U w M T g g K F B h Z 2 U g M T Q p L 0 F 1 d G 9 S Z W 1 v d m V k Q 2 9 s d W 1 u c z E u e 0 N v b H V t b j g s N 3 0 m c X V v d D s s J n F 1 b 3 Q 7 U 2 V j d G l v b j E v V G F i b G U w M T g g K F B h Z 2 U g M T Q p L 0 F 1 d G 9 S Z W 1 v d m V k Q 2 9 s d W 1 u c z E u e 0 N v b H V t b j k s O H 0 m c X V v d D s s J n F 1 b 3 Q 7 U 2 V j d G l v b j E v V G F i b G U w M T g g K F B h Z 2 U g M T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C k v Q X V 0 b 1 J l b W 9 2 Z W R D b 2 x 1 b W 5 z M S 5 7 Q 2 9 s d W 1 u M S w w f S Z x d W 9 0 O y w m c X V v d D t T Z W N 0 a W 9 u M S 9 U Y W J s Z T A x O C A o U G F n Z S A x N C k v Q X V 0 b 1 J l b W 9 2 Z W R D b 2 x 1 b W 5 z M S 5 7 Q 2 9 s d W 1 u M i w x f S Z x d W 9 0 O y w m c X V v d D t T Z W N 0 a W 9 u M S 9 U Y W J s Z T A x O C A o U G F n Z S A x N C k v Q X V 0 b 1 J l b W 9 2 Z W R D b 2 x 1 b W 5 z M S 5 7 Q 2 9 s d W 1 u M y w y f S Z x d W 9 0 O y w m c X V v d D t T Z W N 0 a W 9 u M S 9 U Y W J s Z T A x O C A o U G F n Z S A x N C k v Q X V 0 b 1 J l b W 9 2 Z W R D b 2 x 1 b W 5 z M S 5 7 Q 2 9 s d W 1 u N C w z f S Z x d W 9 0 O y w m c X V v d D t T Z W N 0 a W 9 u M S 9 U Y W J s Z T A x O C A o U G F n Z S A x N C k v Q X V 0 b 1 J l b W 9 2 Z W R D b 2 x 1 b W 5 z M S 5 7 Q 2 9 s d W 1 u N S w 0 f S Z x d W 9 0 O y w m c X V v d D t T Z W N 0 a W 9 u M S 9 U Y W J s Z T A x O C A o U G F n Z S A x N C k v Q X V 0 b 1 J l b W 9 2 Z W R D b 2 x 1 b W 5 z M S 5 7 Q 2 9 s d W 1 u N i w 1 f S Z x d W 9 0 O y w m c X V v d D t T Z W N 0 a W 9 u M S 9 U Y W J s Z T A x O C A o U G F n Z S A x N C k v Q X V 0 b 1 J l b W 9 2 Z W R D b 2 x 1 b W 5 z M S 5 7 Q 2 9 s d W 1 u N y w 2 f S Z x d W 9 0 O y w m c X V v d D t T Z W N 0 a W 9 u M S 9 U Y W J s Z T A x O C A o U G F n Z S A x N C k v Q X V 0 b 1 J l b W 9 2 Z W R D b 2 x 1 b W 5 z M S 5 7 Q 2 9 s d W 1 u O C w 3 f S Z x d W 9 0 O y w m c X V v d D t T Z W N 0 a W 9 u M S 9 U Y W J s Z T A x O C A o U G F n Z S A x N C k v Q X V 0 b 1 J l b W 9 2 Z W R D b 2 x 1 b W 5 z M S 5 7 Q 2 9 s d W 1 u O S w 4 f S Z x d W 9 0 O y w m c X V v d D t T Z W N 0 a W 9 u M S 9 U Y W J s Z T A x O C A o U G F n Z S A x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0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I 6 M D I 6 M z E u M z g w M j U y M F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0 K S A o M i k v Q X V 0 b 1 J l b W 9 2 Z W R D b 2 x 1 b W 5 z M S 5 7 Q 2 9 s d W 1 u M S w w f S Z x d W 9 0 O y w m c X V v d D t T Z W N 0 a W 9 u M S 9 U Y W J s Z T A x O C A o U G F n Z S A x N C k g K D I p L 0 F 1 d G 9 S Z W 1 v d m V k Q 2 9 s d W 1 u c z E u e 0 N v b H V t b j I s M X 0 m c X V v d D s s J n F 1 b 3 Q 7 U 2 V j d G l v b j E v V G F i b G U w M T g g K F B h Z 2 U g M T Q p I C g y K S 9 B d X R v U m V t b 3 Z l Z E N v b H V t b n M x L n t D b 2 x 1 b W 4 z L D J 9 J n F 1 b 3 Q 7 L C Z x d W 9 0 O 1 N l Y 3 R p b 2 4 x L 1 R h Y m x l M D E 4 I C h Q Y W d l I D E 0 K S A o M i k v Q X V 0 b 1 J l b W 9 2 Z W R D b 2 x 1 b W 5 z M S 5 7 Q 2 9 s d W 1 u N C w z f S Z x d W 9 0 O y w m c X V v d D t T Z W N 0 a W 9 u M S 9 U Y W J s Z T A x O C A o U G F n Z S A x N C k g K D I p L 0 F 1 d G 9 S Z W 1 v d m V k Q 2 9 s d W 1 u c z E u e 0 N v b H V t b j U s N H 0 m c X V v d D s s J n F 1 b 3 Q 7 U 2 V j d G l v b j E v V G F i b G U w M T g g K F B h Z 2 U g M T Q p I C g y K S 9 B d X R v U m V t b 3 Z l Z E N v b H V t b n M x L n t D b 2 x 1 b W 4 2 L D V 9 J n F 1 b 3 Q 7 L C Z x d W 9 0 O 1 N l Y 3 R p b 2 4 x L 1 R h Y m x l M D E 4 I C h Q Y W d l I D E 0 K S A o M i k v Q X V 0 b 1 J l b W 9 2 Z W R D b 2 x 1 b W 5 z M S 5 7 Q 2 9 s d W 1 u N y w 2 f S Z x d W 9 0 O y w m c X V v d D t T Z W N 0 a W 9 u M S 9 U Y W J s Z T A x O C A o U G F n Z S A x N C k g K D I p L 0 F 1 d G 9 S Z W 1 v d m V k Q 2 9 s d W 1 u c z E u e 0 N v b H V t b j g s N 3 0 m c X V v d D s s J n F 1 b 3 Q 7 U 2 V j d G l v b j E v V G F i b G U w M T g g K F B h Z 2 U g M T Q p I C g y K S 9 B d X R v U m V t b 3 Z l Z E N v b H V t b n M x L n t D b 2 x 1 b W 4 5 L D h 9 J n F 1 b 3 Q 7 L C Z x d W 9 0 O 1 N l Y 3 R p b 2 4 x L 1 R h Y m x l M D E 4 I C h Q Y W d l I D E 0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4 I C h Q Y W d l I D E 0 K S A o M i k v Q X V 0 b 1 J l b W 9 2 Z W R D b 2 x 1 b W 5 z M S 5 7 Q 2 9 s d W 1 u M S w w f S Z x d W 9 0 O y w m c X V v d D t T Z W N 0 a W 9 u M S 9 U Y W J s Z T A x O C A o U G F n Z S A x N C k g K D I p L 0 F 1 d G 9 S Z W 1 v d m V k Q 2 9 s d W 1 u c z E u e 0 N v b H V t b j I s M X 0 m c X V v d D s s J n F 1 b 3 Q 7 U 2 V j d G l v b j E v V G F i b G U w M T g g K F B h Z 2 U g M T Q p I C g y K S 9 B d X R v U m V t b 3 Z l Z E N v b H V t b n M x L n t D b 2 x 1 b W 4 z L D J 9 J n F 1 b 3 Q 7 L C Z x d W 9 0 O 1 N l Y 3 R p b 2 4 x L 1 R h Y m x l M D E 4 I C h Q Y W d l I D E 0 K S A o M i k v Q X V 0 b 1 J l b W 9 2 Z W R D b 2 x 1 b W 5 z M S 5 7 Q 2 9 s d W 1 u N C w z f S Z x d W 9 0 O y w m c X V v d D t T Z W N 0 a W 9 u M S 9 U Y W J s Z T A x O C A o U G F n Z S A x N C k g K D I p L 0 F 1 d G 9 S Z W 1 v d m V k Q 2 9 s d W 1 u c z E u e 0 N v b H V t b j U s N H 0 m c X V v d D s s J n F 1 b 3 Q 7 U 2 V j d G l v b j E v V G F i b G U w M T g g K F B h Z 2 U g M T Q p I C g y K S 9 B d X R v U m V t b 3 Z l Z E N v b H V t b n M x L n t D b 2 x 1 b W 4 2 L D V 9 J n F 1 b 3 Q 7 L C Z x d W 9 0 O 1 N l Y 3 R p b 2 4 x L 1 R h Y m x l M D E 4 I C h Q Y W d l I D E 0 K S A o M i k v Q X V 0 b 1 J l b W 9 2 Z W R D b 2 x 1 b W 5 z M S 5 7 Q 2 9 s d W 1 u N y w 2 f S Z x d W 9 0 O y w m c X V v d D t T Z W N 0 a W 9 u M S 9 U Y W J s Z T A x O C A o U G F n Z S A x N C k g K D I p L 0 F 1 d G 9 S Z W 1 v d m V k Q 2 9 s d W 1 u c z E u e 0 N v b H V t b j g s N 3 0 m c X V v d D s s J n F 1 b 3 Q 7 U 2 V j d G l v b j E v V G F i b G U w M T g g K F B h Z 2 U g M T Q p I C g y K S 9 B d X R v U m V t b 3 Z l Z E N v b H V t b n M x L n t D b 2 x 1 b W 4 5 L D h 9 J n F 1 b 3 Q 7 L C Z x d W 9 0 O 1 N l Y 3 R p b 2 4 x L 1 R h Y m x l M D E 4 I C h Q Y W d l I D E 0 K S A o M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0 K S U y M C g y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I 6 M T M 6 M z g u M D Y 1 M j Q x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B d X R v U m V t b 3 Z l Z E N v b H V t b n M x L n t D b 2 x 1 b W 4 x L D B 9 J n F 1 b 3 Q 7 L C Z x d W 9 0 O 1 N l Y 3 R p b 2 4 x L 1 R h Y m x l M D E 5 I C h Q Y W d l I D E 1 K S 9 B d X R v U m V t b 3 Z l Z E N v b H V t b n M x L n t D b 2 x 1 b W 4 y L D F 9 J n F 1 b 3 Q 7 L C Z x d W 9 0 O 1 N l Y 3 R p b 2 4 x L 1 R h Y m x l M D E 5 I C h Q Y W d l I D E 1 K S 9 B d X R v U m V t b 3 Z l Z E N v b H V t b n M x L n t D b 2 x 1 b W 4 z L D J 9 J n F 1 b 3 Q 7 L C Z x d W 9 0 O 1 N l Y 3 R p b 2 4 x L 1 R h Y m x l M D E 5 I C h Q Y W d l I D E 1 K S 9 B d X R v U m V t b 3 Z l Z E N v b H V t b n M x L n t D b 2 x 1 b W 4 0 L D N 9 J n F 1 b 3 Q 7 L C Z x d W 9 0 O 1 N l Y 3 R p b 2 4 x L 1 R h Y m x l M D E 5 I C h Q Y W d l I D E 1 K S 9 B d X R v U m V t b 3 Z l Z E N v b H V t b n M x L n t D b 2 x 1 b W 4 1 L D R 9 J n F 1 b 3 Q 7 L C Z x d W 9 0 O 1 N l Y 3 R p b 2 4 x L 1 R h Y m x l M D E 5 I C h Q Y W d l I D E 1 K S 9 B d X R v U m V t b 3 Z l Z E N v b H V t b n M x L n t D b 2 x 1 b W 4 2 L D V 9 J n F 1 b 3 Q 7 L C Z x d W 9 0 O 1 N l Y 3 R p b 2 4 x L 1 R h Y m x l M D E 5 I C h Q Y W d l I D E 1 K S 9 B d X R v U m V t b 3 Z l Z E N v b H V t b n M x L n t D b 2 x 1 b W 4 3 L D Z 9 J n F 1 b 3 Q 7 L C Z x d W 9 0 O 1 N l Y 3 R p b 2 4 x L 1 R h Y m x l M D E 5 I C h Q Y W d l I D E 1 K S 9 B d X R v U m V t b 3 Z l Z E N v b H V t b n M x L n t D b 2 x 1 b W 4 4 L D d 9 J n F 1 b 3 Q 7 L C Z x d W 9 0 O 1 N l Y 3 R p b 2 4 x L 1 R h Y m x l M D E 5 I C h Q Y W d l I D E 1 K S 9 B d X R v U m V t b 3 Z l Z E N v b H V t b n M x L n t D b 2 x 1 b W 4 5 L D h 9 J n F 1 b 3 Q 7 L C Z x d W 9 0 O 1 N l Y 3 R p b 2 4 x L 1 R h Y m x l M D E 5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U p L 0 F 1 d G 9 S Z W 1 v d m V k Q 2 9 s d W 1 u c z E u e 0 N v b H V t b j E s M H 0 m c X V v d D s s J n F 1 b 3 Q 7 U 2 V j d G l v b j E v V G F i b G U w M T k g K F B h Z 2 U g M T U p L 0 F 1 d G 9 S Z W 1 v d m V k Q 2 9 s d W 1 u c z E u e 0 N v b H V t b j I s M X 0 m c X V v d D s s J n F 1 b 3 Q 7 U 2 V j d G l v b j E v V G F i b G U w M T k g K F B h Z 2 U g M T U p L 0 F 1 d G 9 S Z W 1 v d m V k Q 2 9 s d W 1 u c z E u e 0 N v b H V t b j M s M n 0 m c X V v d D s s J n F 1 b 3 Q 7 U 2 V j d G l v b j E v V G F i b G U w M T k g K F B h Z 2 U g M T U p L 0 F 1 d G 9 S Z W 1 v d m V k Q 2 9 s d W 1 u c z E u e 0 N v b H V t b j Q s M 3 0 m c X V v d D s s J n F 1 b 3 Q 7 U 2 V j d G l v b j E v V G F i b G U w M T k g K F B h Z 2 U g M T U p L 0 F 1 d G 9 S Z W 1 v d m V k Q 2 9 s d W 1 u c z E u e 0 N v b H V t b j U s N H 0 m c X V v d D s s J n F 1 b 3 Q 7 U 2 V j d G l v b j E v V G F i b G U w M T k g K F B h Z 2 U g M T U p L 0 F 1 d G 9 S Z W 1 v d m V k Q 2 9 s d W 1 u c z E u e 0 N v b H V t b j Y s N X 0 m c X V v d D s s J n F 1 b 3 Q 7 U 2 V j d G l v b j E v V G F i b G U w M T k g K F B h Z 2 U g M T U p L 0 F 1 d G 9 S Z W 1 v d m V k Q 2 9 s d W 1 u c z E u e 0 N v b H V t b j c s N n 0 m c X V v d D s s J n F 1 b 3 Q 7 U 2 V j d G l v b j E v V G F i b G U w M T k g K F B h Z 2 U g M T U p L 0 F 1 d G 9 S Z W 1 v d m V k Q 2 9 s d W 1 u c z E u e 0 N v b H V t b j g s N 3 0 m c X V v d D s s J n F 1 b 3 Q 7 U 2 V j d G l v b j E v V G F i b G U w M T k g K F B h Z 2 U g M T U p L 0 F 1 d G 9 S Z W 1 v d m V k Q 2 9 s d W 1 u c z E u e 0 N v b H V t b j k s O H 0 m c X V v d D s s J n F 1 b 3 Q 7 U 2 V j d G l v b j E v V G F i b G U w M T k g K F B h Z 2 U g M T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y O j E 3 O j U w L j E 3 M D Y 1 M z d a I i A v P j x F b n R y e S B U e X B l P S J G a W x s Q 2 9 s d W 1 u V H l w Z X M i I F Z h b H V l P S J z Q X d Z R 0 J n V U V C Z 0 1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C A o U G F n Z S A x N i k v Q X V 0 b 1 J l b W 9 2 Z W R D b 2 x 1 b W 5 z M S 5 7 Q 2 9 s d W 1 u M S w w f S Z x d W 9 0 O y w m c X V v d D t T Z W N 0 a W 9 u M S 9 U Y W J s Z T A y M C A o U G F n Z S A x N i k v Q X V 0 b 1 J l b W 9 2 Z W R D b 2 x 1 b W 5 z M S 5 7 Q 2 9 s d W 1 u M i w x f S Z x d W 9 0 O y w m c X V v d D t T Z W N 0 a W 9 u M S 9 U Y W J s Z T A y M C A o U G F n Z S A x N i k v Q X V 0 b 1 J l b W 9 2 Z W R D b 2 x 1 b W 5 z M S 5 7 Q 2 9 s d W 1 u M y w y f S Z x d W 9 0 O y w m c X V v d D t T Z W N 0 a W 9 u M S 9 U Y W J s Z T A y M C A o U G F n Z S A x N i k v Q X V 0 b 1 J l b W 9 2 Z W R D b 2 x 1 b W 5 z M S 5 7 Q 2 9 s d W 1 u N C w z f S Z x d W 9 0 O y w m c X V v d D t T Z W N 0 a W 9 u M S 9 U Y W J s Z T A y M C A o U G F n Z S A x N i k v Q X V 0 b 1 J l b W 9 2 Z W R D b 2 x 1 b W 5 z M S 5 7 Q 2 9 s d W 1 u N S w 0 f S Z x d W 9 0 O y w m c X V v d D t T Z W N 0 a W 9 u M S 9 U Y W J s Z T A y M C A o U G F n Z S A x N i k v Q X V 0 b 1 J l b W 9 2 Z W R D b 2 x 1 b W 5 z M S 5 7 Q 2 9 s d W 1 u N i w 1 f S Z x d W 9 0 O y w m c X V v d D t T Z W N 0 a W 9 u M S 9 U Y W J s Z T A y M C A o U G F n Z S A x N i k v Q X V 0 b 1 J l b W 9 2 Z W R D b 2 x 1 b W 5 z M S 5 7 Q 2 9 s d W 1 u N y w 2 f S Z x d W 9 0 O y w m c X V v d D t T Z W N 0 a W 9 u M S 9 U Y W J s Z T A y M C A o U G F n Z S A x N i k v Q X V 0 b 1 J l b W 9 2 Z W R D b 2 x 1 b W 5 z M S 5 7 Q 2 9 s d W 1 u O C w 3 f S Z x d W 9 0 O y w m c X V v d D t T Z W N 0 a W 9 u M S 9 U Y W J s Z T A y M C A o U G F n Z S A x N i k v Q X V 0 b 1 J l b W 9 2 Z W R D b 2 x 1 b W 5 z M S 5 7 Q 2 9 s d W 1 u O S w 4 f S Z x d W 9 0 O y w m c X V v d D t T Z W N 0 a W 9 u M S 9 U Y W J s Z T A y M C A o U G F n Z S A x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w I C h Q Y W d l I D E 2 K S 9 B d X R v U m V t b 3 Z l Z E N v b H V t b n M x L n t D b 2 x 1 b W 4 x L D B 9 J n F 1 b 3 Q 7 L C Z x d W 9 0 O 1 N l Y 3 R p b 2 4 x L 1 R h Y m x l M D I w I C h Q Y W d l I D E 2 K S 9 B d X R v U m V t b 3 Z l Z E N v b H V t b n M x L n t D b 2 x 1 b W 4 y L D F 9 J n F 1 b 3 Q 7 L C Z x d W 9 0 O 1 N l Y 3 R p b 2 4 x L 1 R h Y m x l M D I w I C h Q Y W d l I D E 2 K S 9 B d X R v U m V t b 3 Z l Z E N v b H V t b n M x L n t D b 2 x 1 b W 4 z L D J 9 J n F 1 b 3 Q 7 L C Z x d W 9 0 O 1 N l Y 3 R p b 2 4 x L 1 R h Y m x l M D I w I C h Q Y W d l I D E 2 K S 9 B d X R v U m V t b 3 Z l Z E N v b H V t b n M x L n t D b 2 x 1 b W 4 0 L D N 9 J n F 1 b 3 Q 7 L C Z x d W 9 0 O 1 N l Y 3 R p b 2 4 x L 1 R h Y m x l M D I w I C h Q Y W d l I D E 2 K S 9 B d X R v U m V t b 3 Z l Z E N v b H V t b n M x L n t D b 2 x 1 b W 4 1 L D R 9 J n F 1 b 3 Q 7 L C Z x d W 9 0 O 1 N l Y 3 R p b 2 4 x L 1 R h Y m x l M D I w I C h Q Y W d l I D E 2 K S 9 B d X R v U m V t b 3 Z l Z E N v b H V t b n M x L n t D b 2 x 1 b W 4 2 L D V 9 J n F 1 b 3 Q 7 L C Z x d W 9 0 O 1 N l Y 3 R p b 2 4 x L 1 R h Y m x l M D I w I C h Q Y W d l I D E 2 K S 9 B d X R v U m V t b 3 Z l Z E N v b H V t b n M x L n t D b 2 x 1 b W 4 3 L D Z 9 J n F 1 b 3 Q 7 L C Z x d W 9 0 O 1 N l Y 3 R p b 2 4 x L 1 R h Y m x l M D I w I C h Q Y W d l I D E 2 K S 9 B d X R v U m V t b 3 Z l Z E N v b H V t b n M x L n t D b 2 x 1 b W 4 4 L D d 9 J n F 1 b 3 Q 7 L C Z x d W 9 0 O 1 N l Y 3 R p b 2 4 x L 1 R h Y m x l M D I w I C h Q Y W d l I D E 2 K S 9 B d X R v U m V t b 3 Z l Z E N v b H V t b n M x L n t D b 2 x 1 b W 4 5 L D h 9 J n F 1 b 3 Q 7 L C Z x d W 9 0 O 1 N l Y 3 R p b 2 4 x L 1 R h Y m x l M D I w I C h Q Y W d l I D E 2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R h Y m x l M D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F Q x M j o y O D o z M y 4 w N T A z O D I x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c p L 0 F 1 d G 9 S Z W 1 v d m V k Q 2 9 s d W 1 u c z E u e 0 N v b H V t b j E s M H 0 m c X V v d D s s J n F 1 b 3 Q 7 U 2 V j d G l v b j E v V G F i b G U w M j E g K F B h Z 2 U g M T c p L 0 F 1 d G 9 S Z W 1 v d m V k Q 2 9 s d W 1 u c z E u e 0 N v b H V t b j I s M X 0 m c X V v d D s s J n F 1 b 3 Q 7 U 2 V j d G l v b j E v V G F i b G U w M j E g K F B h Z 2 U g M T c p L 0 F 1 d G 9 S Z W 1 v d m V k Q 2 9 s d W 1 u c z E u e 0 N v b H V t b j M s M n 0 m c X V v d D s s J n F 1 b 3 Q 7 U 2 V j d G l v b j E v V G F i b G U w M j E g K F B h Z 2 U g M T c p L 0 F 1 d G 9 S Z W 1 v d m V k Q 2 9 s d W 1 u c z E u e 0 N v b H V t b j Q s M 3 0 m c X V v d D s s J n F 1 b 3 Q 7 U 2 V j d G l v b j E v V G F i b G U w M j E g K F B h Z 2 U g M T c p L 0 F 1 d G 9 S Z W 1 v d m V k Q 2 9 s d W 1 u c z E u e 0 N v b H V t b j U s N H 0 m c X V v d D s s J n F 1 b 3 Q 7 U 2 V j d G l v b j E v V G F i b G U w M j E g K F B h Z 2 U g M T c p L 0 F 1 d G 9 S Z W 1 v d m V k Q 2 9 s d W 1 u c z E u e 0 N v b H V t b j Y s N X 0 m c X V v d D s s J n F 1 b 3 Q 7 U 2 V j d G l v b j E v V G F i b G U w M j E g K F B h Z 2 U g M T c p L 0 F 1 d G 9 S Z W 1 v d m V k Q 2 9 s d W 1 u c z E u e 0 N v b H V t b j c s N n 0 m c X V v d D s s J n F 1 b 3 Q 7 U 2 V j d G l v b j E v V G F i b G U w M j E g K F B h Z 2 U g M T c p L 0 F 1 d G 9 S Z W 1 v d m V k Q 2 9 s d W 1 u c z E u e 0 N v b H V t b j g s N 3 0 m c X V v d D s s J n F 1 b 3 Q 7 U 2 V j d G l v b j E v V G F i b G U w M j E g K F B h Z 2 U g M T c p L 0 F 1 d G 9 S Z W 1 v d m V k Q 2 9 s d W 1 u c z E u e 0 N v b H V t b j k s O H 0 m c X V v d D s s J n F 1 b 3 Q 7 U 2 V j d G l v b j E v V G F i b G U w M j E g K F B h Z 2 U g M T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N y k v Q X V 0 b 1 J l b W 9 2 Z W R D b 2 x 1 b W 5 z M S 5 7 Q 2 9 s d W 1 u M S w w f S Z x d W 9 0 O y w m c X V v d D t T Z W N 0 a W 9 u M S 9 U Y W J s Z T A y M S A o U G F n Z S A x N y k v Q X V 0 b 1 J l b W 9 2 Z W R D b 2 x 1 b W 5 z M S 5 7 Q 2 9 s d W 1 u M i w x f S Z x d W 9 0 O y w m c X V v d D t T Z W N 0 a W 9 u M S 9 U Y W J s Z T A y M S A o U G F n Z S A x N y k v Q X V 0 b 1 J l b W 9 2 Z W R D b 2 x 1 b W 5 z M S 5 7 Q 2 9 s d W 1 u M y w y f S Z x d W 9 0 O y w m c X V v d D t T Z W N 0 a W 9 u M S 9 U Y W J s Z T A y M S A o U G F n Z S A x N y k v Q X V 0 b 1 J l b W 9 2 Z W R D b 2 x 1 b W 5 z M S 5 7 Q 2 9 s d W 1 u N C w z f S Z x d W 9 0 O y w m c X V v d D t T Z W N 0 a W 9 u M S 9 U Y W J s Z T A y M S A o U G F n Z S A x N y k v Q X V 0 b 1 J l b W 9 2 Z W R D b 2 x 1 b W 5 z M S 5 7 Q 2 9 s d W 1 u N S w 0 f S Z x d W 9 0 O y w m c X V v d D t T Z W N 0 a W 9 u M S 9 U Y W J s Z T A y M S A o U G F n Z S A x N y k v Q X V 0 b 1 J l b W 9 2 Z W R D b 2 x 1 b W 5 z M S 5 7 Q 2 9 s d W 1 u N i w 1 f S Z x d W 9 0 O y w m c X V v d D t T Z W N 0 a W 9 u M S 9 U Y W J s Z T A y M S A o U G F n Z S A x N y k v Q X V 0 b 1 J l b W 9 2 Z W R D b 2 x 1 b W 5 z M S 5 7 Q 2 9 s d W 1 u N y w 2 f S Z x d W 9 0 O y w m c X V v d D t T Z W N 0 a W 9 u M S 9 U Y W J s Z T A y M S A o U G F n Z S A x N y k v Q X V 0 b 1 J l b W 9 2 Z W R D b 2 x 1 b W 5 z M S 5 7 Q 2 9 s d W 1 u O C w 3 f S Z x d W 9 0 O y w m c X V v d D t T Z W N 0 a W 9 u M S 9 U Y W J s Z T A y M S A o U G F n Z S A x N y k v Q X V 0 b 1 J l b W 9 2 Z W R D b 2 x 1 b W 5 z M S 5 7 Q 2 9 s d W 1 u O S w 4 f S Z x d W 9 0 O y w m c X V v d D t T Z W N 0 a W 9 u M S 9 U Y W J s Z T A y M S A o U G F n Z S A x N y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3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I 6 M z c 6 N D Q u O T k y M j I 1 M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4 K S 9 B d X R v U m V t b 3 Z l Z E N v b H V t b n M x L n t D b 2 x 1 b W 4 x L D B 9 J n F 1 b 3 Q 7 L C Z x d W 9 0 O 1 N l Y 3 R p b 2 4 x L 1 R h Y m x l M D I y I C h Q Y W d l I D E 4 K S 9 B d X R v U m V t b 3 Z l Z E N v b H V t b n M x L n t D b 2 x 1 b W 4 y L D F 9 J n F 1 b 3 Q 7 L C Z x d W 9 0 O 1 N l Y 3 R p b 2 4 x L 1 R h Y m x l M D I y I C h Q Y W d l I D E 4 K S 9 B d X R v U m V t b 3 Z l Z E N v b H V t b n M x L n t D b 2 x 1 b W 4 z L D J 9 J n F 1 b 3 Q 7 L C Z x d W 9 0 O 1 N l Y 3 R p b 2 4 x L 1 R h Y m x l M D I y I C h Q Y W d l I D E 4 K S 9 B d X R v U m V t b 3 Z l Z E N v b H V t b n M x L n t D b 2 x 1 b W 4 0 L D N 9 J n F 1 b 3 Q 7 L C Z x d W 9 0 O 1 N l Y 3 R p b 2 4 x L 1 R h Y m x l M D I y I C h Q Y W d l I D E 4 K S 9 B d X R v U m V t b 3 Z l Z E N v b H V t b n M x L n t D b 2 x 1 b W 4 1 L D R 9 J n F 1 b 3 Q 7 L C Z x d W 9 0 O 1 N l Y 3 R p b 2 4 x L 1 R h Y m x l M D I y I C h Q Y W d l I D E 4 K S 9 B d X R v U m V t b 3 Z l Z E N v b H V t b n M x L n t D b 2 x 1 b W 4 2 L D V 9 J n F 1 b 3 Q 7 L C Z x d W 9 0 O 1 N l Y 3 R p b 2 4 x L 1 R h Y m x l M D I y I C h Q Y W d l I D E 4 K S 9 B d X R v U m V t b 3 Z l Z E N v b H V t b n M x L n t D b 2 x 1 b W 4 3 L D Z 9 J n F 1 b 3 Q 7 L C Z x d W 9 0 O 1 N l Y 3 R p b 2 4 x L 1 R h Y m x l M D I y I C h Q Y W d l I D E 4 K S 9 B d X R v U m V t b 3 Z l Z E N v b H V t b n M x L n t D b 2 x 1 b W 4 4 L D d 9 J n F 1 b 3 Q 7 L C Z x d W 9 0 O 1 N l Y 3 R p b 2 4 x L 1 R h Y m x l M D I y I C h Q Y W d l I D E 4 K S 9 B d X R v U m V t b 3 Z l Z E N v b H V t b n M x L n t D b 2 x 1 b W 4 5 L D h 9 J n F 1 b 3 Q 7 L C Z x d W 9 0 O 1 N l Y 3 R p b 2 4 x L 1 R h Y m x l M D I y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g p L 0 F 1 d G 9 S Z W 1 v d m V k Q 2 9 s d W 1 u c z E u e 0 N v b H V t b j E s M H 0 m c X V v d D s s J n F 1 b 3 Q 7 U 2 V j d G l v b j E v V G F i b G U w M j I g K F B h Z 2 U g M T g p L 0 F 1 d G 9 S Z W 1 v d m V k Q 2 9 s d W 1 u c z E u e 0 N v b H V t b j I s M X 0 m c X V v d D s s J n F 1 b 3 Q 7 U 2 V j d G l v b j E v V G F i b G U w M j I g K F B h Z 2 U g M T g p L 0 F 1 d G 9 S Z W 1 v d m V k Q 2 9 s d W 1 u c z E u e 0 N v b H V t b j M s M n 0 m c X V v d D s s J n F 1 b 3 Q 7 U 2 V j d G l v b j E v V G F i b G U w M j I g K F B h Z 2 U g M T g p L 0 F 1 d G 9 S Z W 1 v d m V k Q 2 9 s d W 1 u c z E u e 0 N v b H V t b j Q s M 3 0 m c X V v d D s s J n F 1 b 3 Q 7 U 2 V j d G l v b j E v V G F i b G U w M j I g K F B h Z 2 U g M T g p L 0 F 1 d G 9 S Z W 1 v d m V k Q 2 9 s d W 1 u c z E u e 0 N v b H V t b j U s N H 0 m c X V v d D s s J n F 1 b 3 Q 7 U 2 V j d G l v b j E v V G F i b G U w M j I g K F B h Z 2 U g M T g p L 0 F 1 d G 9 S Z W 1 v d m V k Q 2 9 s d W 1 u c z E u e 0 N v b H V t b j Y s N X 0 m c X V v d D s s J n F 1 b 3 Q 7 U 2 V j d G l v b j E v V G F i b G U w M j I g K F B h Z 2 U g M T g p L 0 F 1 d G 9 S Z W 1 v d m V k Q 2 9 s d W 1 u c z E u e 0 N v b H V t b j c s N n 0 m c X V v d D s s J n F 1 b 3 Q 7 U 2 V j d G l v b j E v V G F i b G U w M j I g K F B h Z 2 U g M T g p L 0 F 1 d G 9 S Z W 1 v d m V k Q 2 9 s d W 1 u c z E u e 0 N v b H V t b j g s N 3 0 m c X V v d D s s J n F 1 b 3 Q 7 U 2 V j d G l v b j E v V G F i b G U w M j I g K F B h Z 2 U g M T g p L 0 F 1 d G 9 S Z W 1 v d m V k Q 2 9 s d W 1 u c z E u e 0 N v b H V t b j k s O H 0 m c X V v d D s s J n F 1 b 3 Q 7 U 2 V j d G l v b j E v V G F i b G U w M j I g K F B h Z 2 U g M T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C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y O j Q x O j A x L j E z N T c z N z h a I i A v P j x F b n R y e S B U e X B l P S J G a W x s Q 2 9 s d W 1 u V H l w Z X M i I F Z h b H V l P S J z Q X d Z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x O S k v Q X V 0 b 1 J l b W 9 2 Z W R D b 2 x 1 b W 5 z M S 5 7 Q 2 9 s d W 1 u M S w w f S Z x d W 9 0 O y w m c X V v d D t T Z W N 0 a W 9 u M S 9 U Y W J s Z T A y M y A o U G F n Z S A x O S k v Q X V 0 b 1 J l b W 9 2 Z W R D b 2 x 1 b W 5 z M S 5 7 Q 2 9 s d W 1 u M i w x f S Z x d W 9 0 O y w m c X V v d D t T Z W N 0 a W 9 u M S 9 U Y W J s Z T A y M y A o U G F n Z S A x O S k v Q X V 0 b 1 J l b W 9 2 Z W R D b 2 x 1 b W 5 z M S 5 7 Q 2 9 s d W 1 u M y w y f S Z x d W 9 0 O y w m c X V v d D t T Z W N 0 a W 9 u M S 9 U Y W J s Z T A y M y A o U G F n Z S A x O S k v Q X V 0 b 1 J l b W 9 2 Z W R D b 2 x 1 b W 5 z M S 5 7 Q 2 9 s d W 1 u N C w z f S Z x d W 9 0 O y w m c X V v d D t T Z W N 0 a W 9 u M S 9 U Y W J s Z T A y M y A o U G F n Z S A x O S k v Q X V 0 b 1 J l b W 9 2 Z W R D b 2 x 1 b W 5 z M S 5 7 Q 2 9 s d W 1 u N S w 0 f S Z x d W 9 0 O y w m c X V v d D t T Z W N 0 a W 9 u M S 9 U Y W J s Z T A y M y A o U G F n Z S A x O S k v Q X V 0 b 1 J l b W 9 2 Z W R D b 2 x 1 b W 5 z M S 5 7 Q 2 9 s d W 1 u N i w 1 f S Z x d W 9 0 O y w m c X V v d D t T Z W N 0 a W 9 u M S 9 U Y W J s Z T A y M y A o U G F n Z S A x O S k v Q X V 0 b 1 J l b W 9 2 Z W R D b 2 x 1 b W 5 z M S 5 7 Q 2 9 s d W 1 u N y w 2 f S Z x d W 9 0 O y w m c X V v d D t T Z W N 0 a W 9 u M S 9 U Y W J s Z T A y M y A o U G F n Z S A x O S k v Q X V 0 b 1 J l b W 9 2 Z W R D b 2 x 1 b W 5 z M S 5 7 Q 2 9 s d W 1 u O C w 3 f S Z x d W 9 0 O y w m c X V v d D t T Z W N 0 a W 9 u M S 9 U Y W J s Z T A y M y A o U G F n Z S A x O S k v Q X V 0 b 1 J l b W 9 2 Z W R D b 2 x 1 b W 5 z M S 5 7 Q 2 9 s d W 1 u O S w 4 f S Z x d W 9 0 O y w m c X V v d D t T Z W N 0 a W 9 u M S 9 U Y W J s Z T A y M y A o U G F n Z S A x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z I C h Q Y W d l I D E 5 K S 9 B d X R v U m V t b 3 Z l Z E N v b H V t b n M x L n t D b 2 x 1 b W 4 x L D B 9 J n F 1 b 3 Q 7 L C Z x d W 9 0 O 1 N l Y 3 R p b 2 4 x L 1 R h Y m x l M D I z I C h Q Y W d l I D E 5 K S 9 B d X R v U m V t b 3 Z l Z E N v b H V t b n M x L n t D b 2 x 1 b W 4 y L D F 9 J n F 1 b 3 Q 7 L C Z x d W 9 0 O 1 N l Y 3 R p b 2 4 x L 1 R h Y m x l M D I z I C h Q Y W d l I D E 5 K S 9 B d X R v U m V t b 3 Z l Z E N v b H V t b n M x L n t D b 2 x 1 b W 4 z L D J 9 J n F 1 b 3 Q 7 L C Z x d W 9 0 O 1 N l Y 3 R p b 2 4 x L 1 R h Y m x l M D I z I C h Q Y W d l I D E 5 K S 9 B d X R v U m V t b 3 Z l Z E N v b H V t b n M x L n t D b 2 x 1 b W 4 0 L D N 9 J n F 1 b 3 Q 7 L C Z x d W 9 0 O 1 N l Y 3 R p b 2 4 x L 1 R h Y m x l M D I z I C h Q Y W d l I D E 5 K S 9 B d X R v U m V t b 3 Z l Z E N v b H V t b n M x L n t D b 2 x 1 b W 4 1 L D R 9 J n F 1 b 3 Q 7 L C Z x d W 9 0 O 1 N l Y 3 R p b 2 4 x L 1 R h Y m x l M D I z I C h Q Y W d l I D E 5 K S 9 B d X R v U m V t b 3 Z l Z E N v b H V t b n M x L n t D b 2 x 1 b W 4 2 L D V 9 J n F 1 b 3 Q 7 L C Z x d W 9 0 O 1 N l Y 3 R p b 2 4 x L 1 R h Y m x l M D I z I C h Q Y W d l I D E 5 K S 9 B d X R v U m V t b 3 Z l Z E N v b H V t b n M x L n t D b 2 x 1 b W 4 3 L D Z 9 J n F 1 b 3 Q 7 L C Z x d W 9 0 O 1 N l Y 3 R p b 2 4 x L 1 R h Y m x l M D I z I C h Q Y W d l I D E 5 K S 9 B d X R v U m V t b 3 Z l Z E N v b H V t b n M x L n t D b 2 x 1 b W 4 4 L D d 9 J n F 1 b 3 Q 7 L C Z x d W 9 0 O 1 N l Y 3 R p b 2 4 x L 1 R h Y m x l M D I z I C h Q Y W d l I D E 5 K S 9 B d X R v U m V t b 3 Z l Z E N v b H V t b n M x L n t D b 2 x 1 b W 4 5 L D h 9 J n F 1 b 3 Q 7 L C Z x d W 9 0 O 1 N l Y 3 R p b 2 4 x L 1 R h Y m x l M D I z I C h Q Y W d l I D E 5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T k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F Q x M j o 0 N j o x N y 4 w O D M w M T A w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F 1 d G 9 S Z W 1 v d m V k Q 2 9 s d W 1 u c z E u e 0 N v b H V t b j E s M H 0 m c X V v d D s s J n F 1 b 3 Q 7 U 2 V j d G l v b j E v V G F i b G U w M j Q g K F B h Z 2 U g M j A p L 0 F 1 d G 9 S Z W 1 v d m V k Q 2 9 s d W 1 u c z E u e 0 N v b H V t b j I s M X 0 m c X V v d D s s J n F 1 b 3 Q 7 U 2 V j d G l v b j E v V G F i b G U w M j Q g K F B h Z 2 U g M j A p L 0 F 1 d G 9 S Z W 1 v d m V k Q 2 9 s d W 1 u c z E u e 0 N v b H V t b j M s M n 0 m c X V v d D s s J n F 1 b 3 Q 7 U 2 V j d G l v b j E v V G F i b G U w M j Q g K F B h Z 2 U g M j A p L 0 F 1 d G 9 S Z W 1 v d m V k Q 2 9 s d W 1 u c z E u e 0 N v b H V t b j Q s M 3 0 m c X V v d D s s J n F 1 b 3 Q 7 U 2 V j d G l v b j E v V G F i b G U w M j Q g K F B h Z 2 U g M j A p L 0 F 1 d G 9 S Z W 1 v d m V k Q 2 9 s d W 1 u c z E u e 0 N v b H V t b j U s N H 0 m c X V v d D s s J n F 1 b 3 Q 7 U 2 V j d G l v b j E v V G F i b G U w M j Q g K F B h Z 2 U g M j A p L 0 F 1 d G 9 S Z W 1 v d m V k Q 2 9 s d W 1 u c z E u e 0 N v b H V t b j Y s N X 0 m c X V v d D s s J n F 1 b 3 Q 7 U 2 V j d G l v b j E v V G F i b G U w M j Q g K F B h Z 2 U g M j A p L 0 F 1 d G 9 S Z W 1 v d m V k Q 2 9 s d W 1 u c z E u e 0 N v b H V t b j c s N n 0 m c X V v d D s s J n F 1 b 3 Q 7 U 2 V j d G l v b j E v V G F i b G U w M j Q g K F B h Z 2 U g M j A p L 0 F 1 d G 9 S Z W 1 v d m V k Q 2 9 s d W 1 u c z E u e 0 N v b H V t b j g s N 3 0 m c X V v d D s s J n F 1 b 3 Q 7 U 2 V j d G l v b j E v V G F i b G U w M j Q g K F B h Z 2 U g M j A p L 0 F 1 d G 9 S Z W 1 v d m V k Q 2 9 s d W 1 u c z E u e 0 N v b H V t b j k s O H 0 m c X V v d D s s J n F 1 b 3 Q 7 U 2 V j d G l v b j E v V G F i b G U w M j Q g K F B h Z 2 U g M j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C k v Q X V 0 b 1 J l b W 9 2 Z W R D b 2 x 1 b W 5 z M S 5 7 Q 2 9 s d W 1 u M S w w f S Z x d W 9 0 O y w m c X V v d D t T Z W N 0 a W 9 u M S 9 U Y W J s Z T A y N C A o U G F n Z S A y M C k v Q X V 0 b 1 J l b W 9 2 Z W R D b 2 x 1 b W 5 z M S 5 7 Q 2 9 s d W 1 u M i w x f S Z x d W 9 0 O y w m c X V v d D t T Z W N 0 a W 9 u M S 9 U Y W J s Z T A y N C A o U G F n Z S A y M C k v Q X V 0 b 1 J l b W 9 2 Z W R D b 2 x 1 b W 5 z M S 5 7 Q 2 9 s d W 1 u M y w y f S Z x d W 9 0 O y w m c X V v d D t T Z W N 0 a W 9 u M S 9 U Y W J s Z T A y N C A o U G F n Z S A y M C k v Q X V 0 b 1 J l b W 9 2 Z W R D b 2 x 1 b W 5 z M S 5 7 Q 2 9 s d W 1 u N C w z f S Z x d W 9 0 O y w m c X V v d D t T Z W N 0 a W 9 u M S 9 U Y W J s Z T A y N C A o U G F n Z S A y M C k v Q X V 0 b 1 J l b W 9 2 Z W R D b 2 x 1 b W 5 z M S 5 7 Q 2 9 s d W 1 u N S w 0 f S Z x d W 9 0 O y w m c X V v d D t T Z W N 0 a W 9 u M S 9 U Y W J s Z T A y N C A o U G F n Z S A y M C k v Q X V 0 b 1 J l b W 9 2 Z W R D b 2 x 1 b W 5 z M S 5 7 Q 2 9 s d W 1 u N i w 1 f S Z x d W 9 0 O y w m c X V v d D t T Z W N 0 a W 9 u M S 9 U Y W J s Z T A y N C A o U G F n Z S A y M C k v Q X V 0 b 1 J l b W 9 2 Z W R D b 2 x 1 b W 5 z M S 5 7 Q 2 9 s d W 1 u N y w 2 f S Z x d W 9 0 O y w m c X V v d D t T Z W N 0 a W 9 u M S 9 U Y W J s Z T A y N C A o U G F n Z S A y M C k v Q X V 0 b 1 J l b W 9 2 Z W R D b 2 x 1 b W 5 z M S 5 7 Q 2 9 s d W 1 u O C w 3 f S Z x d W 9 0 O y w m c X V v d D t T Z W N 0 a W 9 u M S 9 U Y W J s Z T A y N C A o U G F n Z S A y M C k v Q X V 0 b 1 J l b W 9 2 Z W R D b 2 x 1 b W 5 z M S 5 7 Q 2 9 s d W 1 u O S w 4 f S Z x d W 9 0 O y w m c X V v d D t T Z W N 0 a W 9 u M S 9 U Y W J s Z T A y N C A o U G F n Z S A y M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I 6 N D k 6 N T I u M j U 2 N T U 3 O V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x K S 9 B d X R v U m V t b 3 Z l Z E N v b H V t b n M x L n t D b 2 x 1 b W 4 x L D B 9 J n F 1 b 3 Q 7 L C Z x d W 9 0 O 1 N l Y 3 R p b 2 4 x L 1 R h Y m x l M D I 1 I C h Q Y W d l I D I x K S 9 B d X R v U m V t b 3 Z l Z E N v b H V t b n M x L n t D b 2 x 1 b W 4 y L D F 9 J n F 1 b 3 Q 7 L C Z x d W 9 0 O 1 N l Y 3 R p b 2 4 x L 1 R h Y m x l M D I 1 I C h Q Y W d l I D I x K S 9 B d X R v U m V t b 3 Z l Z E N v b H V t b n M x L n t D b 2 x 1 b W 4 z L D J 9 J n F 1 b 3 Q 7 L C Z x d W 9 0 O 1 N l Y 3 R p b 2 4 x L 1 R h Y m x l M D I 1 I C h Q Y W d l I D I x K S 9 B d X R v U m V t b 3 Z l Z E N v b H V t b n M x L n t D b 2 x 1 b W 4 0 L D N 9 J n F 1 b 3 Q 7 L C Z x d W 9 0 O 1 N l Y 3 R p b 2 4 x L 1 R h Y m x l M D I 1 I C h Q Y W d l I D I x K S 9 B d X R v U m V t b 3 Z l Z E N v b H V t b n M x L n t D b 2 x 1 b W 4 1 L D R 9 J n F 1 b 3 Q 7 L C Z x d W 9 0 O 1 N l Y 3 R p b 2 4 x L 1 R h Y m x l M D I 1 I C h Q Y W d l I D I x K S 9 B d X R v U m V t b 3 Z l Z E N v b H V t b n M x L n t D b 2 x 1 b W 4 2 L D V 9 J n F 1 b 3 Q 7 L C Z x d W 9 0 O 1 N l Y 3 R p b 2 4 x L 1 R h Y m x l M D I 1 I C h Q Y W d l I D I x K S 9 B d X R v U m V t b 3 Z l Z E N v b H V t b n M x L n t D b 2 x 1 b W 4 3 L D Z 9 J n F 1 b 3 Q 7 L C Z x d W 9 0 O 1 N l Y 3 R p b 2 4 x L 1 R h Y m x l M D I 1 I C h Q Y W d l I D I x K S 9 B d X R v U m V t b 3 Z l Z E N v b H V t b n M x L n t D b 2 x 1 b W 4 4 L D d 9 J n F 1 b 3 Q 7 L C Z x d W 9 0 O 1 N l Y 3 R p b 2 4 x L 1 R h Y m x l M D I 1 I C h Q Y W d l I D I x K S 9 B d X R v U m V t b 3 Z l Z E N v b H V t b n M x L n t D b 2 x 1 b W 4 5 L D h 9 J n F 1 b 3 Q 7 L C Z x d W 9 0 O 1 N l Y 3 R p b 2 4 x L 1 R h Y m x l M D I 1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E p L 0 F 1 d G 9 S Z W 1 v d m V k Q 2 9 s d W 1 u c z E u e 0 N v b H V t b j E s M H 0 m c X V v d D s s J n F 1 b 3 Q 7 U 2 V j d G l v b j E v V G F i b G U w M j U g K F B h Z 2 U g M j E p L 0 F 1 d G 9 S Z W 1 v d m V k Q 2 9 s d W 1 u c z E u e 0 N v b H V t b j I s M X 0 m c X V v d D s s J n F 1 b 3 Q 7 U 2 V j d G l v b j E v V G F i b G U w M j U g K F B h Z 2 U g M j E p L 0 F 1 d G 9 S Z W 1 v d m V k Q 2 9 s d W 1 u c z E u e 0 N v b H V t b j M s M n 0 m c X V v d D s s J n F 1 b 3 Q 7 U 2 V j d G l v b j E v V G F i b G U w M j U g K F B h Z 2 U g M j E p L 0 F 1 d G 9 S Z W 1 v d m V k Q 2 9 s d W 1 u c z E u e 0 N v b H V t b j Q s M 3 0 m c X V v d D s s J n F 1 b 3 Q 7 U 2 V j d G l v b j E v V G F i b G U w M j U g K F B h Z 2 U g M j E p L 0 F 1 d G 9 S Z W 1 v d m V k Q 2 9 s d W 1 u c z E u e 0 N v b H V t b j U s N H 0 m c X V v d D s s J n F 1 b 3 Q 7 U 2 V j d G l v b j E v V G F i b G U w M j U g K F B h Z 2 U g M j E p L 0 F 1 d G 9 S Z W 1 v d m V k Q 2 9 s d W 1 u c z E u e 0 N v b H V t b j Y s N X 0 m c X V v d D s s J n F 1 b 3 Q 7 U 2 V j d G l v b j E v V G F i b G U w M j U g K F B h Z 2 U g M j E p L 0 F 1 d G 9 S Z W 1 v d m V k Q 2 9 s d W 1 u c z E u e 0 N v b H V t b j c s N n 0 m c X V v d D s s J n F 1 b 3 Q 7 U 2 V j d G l v b j E v V G F i b G U w M j U g K F B h Z 2 U g M j E p L 0 F 1 d G 9 S Z W 1 v d m V k Q 2 9 s d W 1 u c z E u e 0 N v b H V t b j g s N 3 0 m c X V v d D s s J n F 1 b 3 Q 7 U 2 V j d G l v b j E v V G F i b G U w M j U g K F B h Z 2 U g M j E p L 0 F 1 d G 9 S Z W 1 v d m V k Q 2 9 s d W 1 u c z E u e 0 N v b H V t b j k s O H 0 m c X V v d D s s J n F 1 b 3 Q 7 U 2 V j d G l v b j E v V G F i b G U w M j U g K F B h Z 2 U g M j E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S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y O j U y O j E y L j U z N z c 3 M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i k v Q X V 0 b 1 J l b W 9 2 Z W R D b 2 x 1 b W 5 z M S 5 7 Q 2 9 s d W 1 u M S w w f S Z x d W 9 0 O y w m c X V v d D t T Z W N 0 a W 9 u M S 9 U Y W J s Z T A y N i A o U G F n Z S A y M i k v Q X V 0 b 1 J l b W 9 2 Z W R D b 2 x 1 b W 5 z M S 5 7 Q 2 9 s d W 1 u M i w x f S Z x d W 9 0 O y w m c X V v d D t T Z W N 0 a W 9 u M S 9 U Y W J s Z T A y N i A o U G F n Z S A y M i k v Q X V 0 b 1 J l b W 9 2 Z W R D b 2 x 1 b W 5 z M S 5 7 Q 2 9 s d W 1 u M y w y f S Z x d W 9 0 O y w m c X V v d D t T Z W N 0 a W 9 u M S 9 U Y W J s Z T A y N i A o U G F n Z S A y M i k v Q X V 0 b 1 J l b W 9 2 Z W R D b 2 x 1 b W 5 z M S 5 7 Q 2 9 s d W 1 u N C w z f S Z x d W 9 0 O y w m c X V v d D t T Z W N 0 a W 9 u M S 9 U Y W J s Z T A y N i A o U G F n Z S A y M i k v Q X V 0 b 1 J l b W 9 2 Z W R D b 2 x 1 b W 5 z M S 5 7 Q 2 9 s d W 1 u N S w 0 f S Z x d W 9 0 O y w m c X V v d D t T Z W N 0 a W 9 u M S 9 U Y W J s Z T A y N i A o U G F n Z S A y M i k v Q X V 0 b 1 J l b W 9 2 Z W R D b 2 x 1 b W 5 z M S 5 7 Q 2 9 s d W 1 u N i w 1 f S Z x d W 9 0 O y w m c X V v d D t T Z W N 0 a W 9 u M S 9 U Y W J s Z T A y N i A o U G F n Z S A y M i k v Q X V 0 b 1 J l b W 9 2 Z W R D b 2 x 1 b W 5 z M S 5 7 Q 2 9 s d W 1 u N y w 2 f S Z x d W 9 0 O y w m c X V v d D t T Z W N 0 a W 9 u M S 9 U Y W J s Z T A y N i A o U G F n Z S A y M i k v Q X V 0 b 1 J l b W 9 2 Z W R D b 2 x 1 b W 5 z M S 5 7 Q 2 9 s d W 1 u O C w 3 f S Z x d W 9 0 O y w m c X V v d D t T Z W N 0 a W 9 u M S 9 U Y W J s Z T A y N i A o U G F n Z S A y M i k v Q X V 0 b 1 J l b W 9 2 Z W R D b 2 x 1 b W 5 z M S 5 7 Q 2 9 s d W 1 u O S w 4 f S Z x d W 9 0 O y w m c X V v d D t T Z W N 0 a W 9 u M S 9 U Y W J s Z T A y N i A o U G F n Z S A y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y K S 9 B d X R v U m V t b 3 Z l Z E N v b H V t b n M x L n t D b 2 x 1 b W 4 x L D B 9 J n F 1 b 3 Q 7 L C Z x d W 9 0 O 1 N l Y 3 R p b 2 4 x L 1 R h Y m x l M D I 2 I C h Q Y W d l I D I y K S 9 B d X R v U m V t b 3 Z l Z E N v b H V t b n M x L n t D b 2 x 1 b W 4 y L D F 9 J n F 1 b 3 Q 7 L C Z x d W 9 0 O 1 N l Y 3 R p b 2 4 x L 1 R h Y m x l M D I 2 I C h Q Y W d l I D I y K S 9 B d X R v U m V t b 3 Z l Z E N v b H V t b n M x L n t D b 2 x 1 b W 4 z L D J 9 J n F 1 b 3 Q 7 L C Z x d W 9 0 O 1 N l Y 3 R p b 2 4 x L 1 R h Y m x l M D I 2 I C h Q Y W d l I D I y K S 9 B d X R v U m V t b 3 Z l Z E N v b H V t b n M x L n t D b 2 x 1 b W 4 0 L D N 9 J n F 1 b 3 Q 7 L C Z x d W 9 0 O 1 N l Y 3 R p b 2 4 x L 1 R h Y m x l M D I 2 I C h Q Y W d l I D I y K S 9 B d X R v U m V t b 3 Z l Z E N v b H V t b n M x L n t D b 2 x 1 b W 4 1 L D R 9 J n F 1 b 3 Q 7 L C Z x d W 9 0 O 1 N l Y 3 R p b 2 4 x L 1 R h Y m x l M D I 2 I C h Q Y W d l I D I y K S 9 B d X R v U m V t b 3 Z l Z E N v b H V t b n M x L n t D b 2 x 1 b W 4 2 L D V 9 J n F 1 b 3 Q 7 L C Z x d W 9 0 O 1 N l Y 3 R p b 2 4 x L 1 R h Y m x l M D I 2 I C h Q Y W d l I D I y K S 9 B d X R v U m V t b 3 Z l Z E N v b H V t b n M x L n t D b 2 x 1 b W 4 3 L D Z 9 J n F 1 b 3 Q 7 L C Z x d W 9 0 O 1 N l Y 3 R p b 2 4 x L 1 R h Y m x l M D I 2 I C h Q Y W d l I D I y K S 9 B d X R v U m V t b 3 Z l Z E N v b H V t b n M x L n t D b 2 x 1 b W 4 4 L D d 9 J n F 1 b 3 Q 7 L C Z x d W 9 0 O 1 N l Y 3 R p b 2 4 x L 1 R h Y m x l M D I 2 I C h Q Y W d l I D I y K S 9 B d X R v U m V t b 3 Z l Z E N v b H V t b n M x L n t D b 2 x 1 b W 4 5 L D h 9 J n F 1 b 3 Q 7 L C Z x d W 9 0 O 1 N l Y 3 R p b 2 4 x L 1 R h Y m x l M D I 2 I C h Q Y W d l I D I y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I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y O j U 0 O j U y L j c 5 N T U 2 M D J a I i A v P j x F b n R y e S B U e X B l P S J G a W x s Q 2 9 s d W 1 u V H l w Z X M i I F Z h b H V l P S J z Q X d N R 0 J n V U V C Z 0 1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9 c b k l N T 1 Z J T k V c b k 5 B I E t P S l V c b l N F I E 9 E T k 9 T S V x u U k F a T F X E j E 5 P X G 5 Q U k F W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3 I C h Q Y W d l I D I y K S 9 B d X R v U m V t b 3 Z l Z E N v b H V t b n M x L n t S Q i w w f S Z x d W 9 0 O y w m c X V v d D t T Z W N 0 a W 9 u M S 9 U Y W J s Z T A y N y A o U G F n Z S A y M i k v Q X V 0 b 1 J l b W 9 2 Z W R D b 2 x 1 b W 5 z M S 5 7 T 0 l C L D F 9 J n F 1 b 3 Q 7 L C Z x d W 9 0 O 1 N l Y 3 R p b 2 4 x L 1 R h Y m x l M D I 3 I C h Q Y W d l I D I y K S 9 B d X R v U m V t b 3 Z l Z E N v b H V t b n M x L n t O Q V p J V l x u V k p F U k 9 W T k l L Q S w y f S Z x d W 9 0 O y w m c X V v d D t T Z W N 0 a W 9 u M S 9 U Y W J s Z T A y N y A o U G F n Z S A y M i k v Q X V 0 b 1 J l b W 9 2 Z W R D b 2 x 1 b W 5 z M S 5 7 Q U R S R V N B X G 5 W S k V S T 1 Z O S U t B L D N 9 J n F 1 b 3 Q 7 L C Z x d W 9 0 O 1 N l Y 3 R p b 2 4 x L 1 R h Y m x l M D I 3 I C h Q Y W d l I D I y K S 9 B d X R v U m V t b 3 Z l Z E N v b H V t b n M x L n t J W k 5 P U 1 x u T 0 J W R V p F X G 4 o R V V S K S w 0 f S Z x d W 9 0 O y w m c X V v d D t T Z W N 0 a W 9 u M S 9 U Y W J s Z T A y N y A o U G F n Z S A y M i k v Q X V 0 b 1 J l b W 9 2 Z W R D b 2 x 1 b W 5 z M S 5 7 V U R J T y w 1 f S Z x d W 9 0 O y w m c X V v d D t T Z W N 0 a W 9 u M S 9 U Y W J s Z T A y N y A o U G F n Z S A y M i k v Q X V 0 b 1 J l b W 9 2 Z W R D b 2 x 1 b W 5 z M S 5 7 U F J B V k 5 B X G 5 P U 0 5 P V k E s N n 0 m c X V v d D s s J n F 1 b 3 Q 7 U 2 V j d G l v b j E v V G F i b G U w M j c g K F B h Z 2 U g M j I p L 0 F 1 d G 9 S Z W 1 v d m V k Q 2 9 s d W 1 u c z E u e 0 R B V F V N X G 5 E T 1 N Q S U p F x I Z B L D d 9 J n F 1 b 3 Q 7 L C Z x d W 9 0 O 1 N l Y 3 R p b 2 4 x L 1 R h Y m x l M D I 3 I C h Q Y W d l I D I y K S 9 B d X R v U m V t b 3 Z l Z E N v b H V t b n M x L n t E S U 9 c b k l N T 1 Z J T k V c b k 5 B I E t P S l V c b l N F I E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y A o U G F n Z S A y M i k v Q X V 0 b 1 J l b W 9 2 Z W R D b 2 x 1 b W 5 z M S 5 7 U k I s M H 0 m c X V v d D s s J n F 1 b 3 Q 7 U 2 V j d G l v b j E v V G F i b G U w M j c g K F B h Z 2 U g M j I p L 0 F 1 d G 9 S Z W 1 v d m V k Q 2 9 s d W 1 u c z E u e 0 9 J Q i w x f S Z x d W 9 0 O y w m c X V v d D t T Z W N 0 a W 9 u M S 9 U Y W J s Z T A y N y A o U G F n Z S A y M i k v Q X V 0 b 1 J l b W 9 2 Z W R D b 2 x 1 b W 5 z M S 5 7 T k F a S V Z c b l Z K R V J P V k 5 J S 0 E s M n 0 m c X V v d D s s J n F 1 b 3 Q 7 U 2 V j d G l v b j E v V G F i b G U w M j c g K F B h Z 2 U g M j I p L 0 F 1 d G 9 S Z W 1 v d m V k Q 2 9 s d W 1 u c z E u e 0 F E U k V T Q V x u V k p F U k 9 W T k l L Q S w z f S Z x d W 9 0 O y w m c X V v d D t T Z W N 0 a W 9 u M S 9 U Y W J s Z T A y N y A o U G F n Z S A y M i k v Q X V 0 b 1 J l b W 9 2 Z W R D b 2 x 1 b W 5 z M S 5 7 S V p O T 1 N c b k 9 C V k V a R V x u K E V V U i k s N H 0 m c X V v d D s s J n F 1 b 3 Q 7 U 2 V j d G l v b j E v V G F i b G U w M j c g K F B h Z 2 U g M j I p L 0 F 1 d G 9 S Z W 1 v d m V k Q 2 9 s d W 1 u c z E u e 1 V E S U 8 s N X 0 m c X V v d D s s J n F 1 b 3 Q 7 U 2 V j d G l v b j E v V G F i b G U w M j c g K F B h Z 2 U g M j I p L 0 F 1 d G 9 S Z W 1 v d m V k Q 2 9 s d W 1 u c z E u e 1 B S Q V Z O Q V x u T 1 N O T 1 Z B L D Z 9 J n F 1 b 3 Q 7 L C Z x d W 9 0 O 1 N l Y 3 R p b 2 4 x L 1 R h Y m x l M D I 3 I C h Q Y W d l I D I y K S 9 B d X R v U m V t b 3 Z l Z E N v b H V t b n M x L n t E Q V R V T V x u R E 9 T U E l K R c S G Q S w 3 f S Z x d W 9 0 O y w m c X V v d D t T Z W N 0 a W 9 u M S 9 U Y W J s Z T A y N y A o U G F n Z S A y M i k v Q X V 0 b 1 J l b W 9 2 Z W R D b 2 x 1 b W 5 z M S 5 7 R E l P X G 5 J T U 9 W S U 5 F X G 5 O Q S B L T 0 p V X G 5 T R S B P R E 5 P U 0 l c b l J B W k x V x I x O T 1 x u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v U y 7 0 m P r S p Z / I 4 M 3 X L V S A A A A A A I A A A A A A A N m A A D A A A A A E A A A A I N L h F Z B R A X 7 3 S b Y Y c q Q F q Q A A A A A B I A A A K A A A A A Q A A A A N g v r s u A I k q d t j 0 x s y b M + U l A A A A D T E p S O 3 V 0 l i c 2 2 6 a d P F L 7 v j R X j Z E K B Q o O k i r 5 l q V b c A U + S b + c u L K 9 j l N 1 O 7 L O l Q U g g b Q 4 Z N L + j T E G d B A m s W b l w c B E B y 1 h 1 L V c + F x + P k q g 5 + R Q A A A C B k h m X M h a U Q I v R f R E F b Z Y y a W c k w A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2025-03-03T11:38:24Z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