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10 - FENIKS j.d.o.o. Rijeka (St-31-2025)\Tablica prijavljenih tražbina uz prijave tražbina\"/>
    </mc:Choice>
  </mc:AlternateContent>
  <xr:revisionPtr revIDLastSave="0" documentId="13_ncr:1_{18EFAD17-B2D7-429B-AC16-F2B55F7BF8D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tražbina'!$A$12:$T$32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1" l="1"/>
  <c r="L17" i="1" s="1"/>
  <c r="N13" i="1" l="1"/>
  <c r="L13" i="1" s="1"/>
  <c r="L19" i="1"/>
  <c r="L18" i="1"/>
  <c r="N29" i="1"/>
  <c r="N28" i="1"/>
  <c r="N27" i="1"/>
  <c r="N26" i="1"/>
  <c r="N25" i="1"/>
  <c r="N24" i="1"/>
  <c r="L24" i="1" l="1"/>
  <c r="N30" i="1"/>
  <c r="L30" i="1" s="1"/>
  <c r="L21" i="1" l="1"/>
  <c r="H3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5" xr16:uid="{00000000-0015-0000-FFFF-FFFF04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6" xr16:uid="{00000000-0015-0000-FFFF-FFFF05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7" xr16:uid="{00000000-0015-0000-FFFF-FFFF06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8" xr16:uid="{00000000-0015-0000-FFFF-FFFF07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9" xr16:uid="{00000000-0015-0000-FFFF-FFFF08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0" xr16:uid="{00000000-0015-0000-FFFF-FFFF09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1" xr16:uid="{00000000-0015-0000-FFFF-FFFF0A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2" xr16:uid="{00000000-0015-0000-FFFF-FFFF0B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13" xr16:uid="{00000000-0015-0000-FFFF-FFFF0C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14" xr16:uid="{00000000-0015-0000-FFFF-FFFF0D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15" xr16:uid="{00000000-0015-0000-FFFF-FFFF0E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16" xr16:uid="{00000000-0015-0000-FFFF-FFFF0F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17" xr16:uid="{00000000-0015-0000-FFFF-FFFF10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18" xr16:uid="{00000000-0015-0000-FFFF-FFFF11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19" xr16:uid="{00000000-0015-0000-FFFF-FFFF12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0" xr16:uid="{00000000-0015-0000-FFFF-FFFF13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1" xr16:uid="{00000000-0015-0000-FFFF-FFFF14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<sst xmlns="http://schemas.openxmlformats.org/spreadsheetml/2006/main" count="132" uniqueCount="104">
  <si>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</si>
  <si>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</si>
  <si>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</si>
  <si>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</si>
  <si>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</si>
  <si>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</si>
  <si>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</si>
  <si>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</si>
  <si>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</si>
  <si>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</si>
  <si>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</si>
  <si>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</si>
  <si>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</si>
  <si>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</si>
  <si>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</si>
  <si>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</si>
  <si>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</si>
  <si>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</si>
  <si>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</si>
  <si>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</si>
  <si>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</si>
  <si>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</si>
  <si>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</si>
  <si>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</si>
  <si>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</si>
  <si>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</si>
  <si>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</si>
  <si>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</si>
  <si>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</si>
  <si>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</si>
  <si>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</si>
  <si>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</si>
  <si>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03.03.2025.</t>
  </si>
  <si>
    <t>034-011/25-10/10</t>
  </si>
  <si>
    <t>Trgovački sud u Rijeci</t>
  </si>
  <si>
    <t>St-31/2025</t>
  </si>
  <si>
    <t>73554394868</t>
  </si>
  <si>
    <t>FENIKS j.d.o.o. Rijeka</t>
  </si>
  <si>
    <t>Soldanac 54 , 51000 Rijeka</t>
  </si>
  <si>
    <t>Addiko Bank d.d.</t>
  </si>
  <si>
    <t>Porsche leasing d.o.o</t>
  </si>
  <si>
    <t>ADELLA d. o. o.</t>
  </si>
  <si>
    <t>MICK d.o.o.</t>
  </si>
  <si>
    <t>MANTI d. o. o.</t>
  </si>
  <si>
    <t>04021334723</t>
  </si>
  <si>
    <t>05105716509</t>
  </si>
  <si>
    <t>DA</t>
  </si>
  <si>
    <t>Raiffeisenbank Austria d.d.</t>
  </si>
  <si>
    <t>D. I. R. N. I. S. d.o.o.</t>
  </si>
  <si>
    <t>Zorić Danka</t>
  </si>
  <si>
    <t>Slavonska avenija 6, 10000 Zagreb</t>
  </si>
  <si>
    <t>Magazinska cesta 69, 10000 Zagreb</t>
  </si>
  <si>
    <t>Ulica Velimira Škorpika 21, 10000 Zagreb</t>
  </si>
  <si>
    <t>Majer 18, 51219 Čavle</t>
  </si>
  <si>
    <t>Srdoči 59, 51000 Rijeka</t>
  </si>
  <si>
    <t>Kukuljanovo 447, 51227 Kukuljanovo</t>
  </si>
  <si>
    <t>Industrijska zona R-29, 51227 Kukuljanovo</t>
  </si>
  <si>
    <t>Buzdohanj, Jakla 5, 51219 Čavle</t>
  </si>
  <si>
    <t>Soldanac 54, 51000 Rijeka</t>
  </si>
  <si>
    <t>VITEK ANKICA - RAČUNOVODSTVO VITEK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</si>
  <si>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obvezu vjerovniku u iznosu od 1.620,00 EUR te novčanu obvezu kao jamac platac  koji odogvara solidarno za obveze dužnika (56.916,87 EUR i 2.185,98 EUR)</t>
    </r>
  </si>
  <si>
    <t>32179081874</t>
  </si>
  <si>
    <t>MESSER CROATIA PLIN d.o.o.</t>
  </si>
  <si>
    <t>Industrijska ulica 1, 10290 Zaprešić</t>
  </si>
  <si>
    <t>NE</t>
  </si>
  <si>
    <t>Redovna tražbina</t>
  </si>
  <si>
    <t>11.02.2025.</t>
  </si>
  <si>
    <t>IMEX BANKA d.d.</t>
  </si>
  <si>
    <t>99326633206</t>
  </si>
  <si>
    <t>TOLSTOJEVA 6, 21000 SPLIT</t>
  </si>
  <si>
    <t>10.02.2025.</t>
  </si>
  <si>
    <t>Ugovor o otvaranju i vođenju transakcijskog računa od 12.06.2017. godine</t>
  </si>
  <si>
    <t>REPUBLIKA HRVATSKA MINISTARSTVO FINANCIJA</t>
  </si>
  <si>
    <t>18683136487</t>
  </si>
  <si>
    <t>Katančićeva ulica 5, 10000 Zagreb</t>
  </si>
  <si>
    <t>12.02.2025.</t>
  </si>
  <si>
    <t>DA
8.075,45 EUR</t>
  </si>
  <si>
    <t>Ugovor o kreditu br. 22618010012 od 15.02.2022. na iznos 300.000,00 kn / 39.816,84 EUR (partija 618-55-928590)</t>
  </si>
  <si>
    <t>DA
300.000,00 kn /39.816,84 EUR</t>
  </si>
  <si>
    <t xml:space="preserve">DA 
100.000,00kn /13.272,28 EUR </t>
  </si>
  <si>
    <t>Ugovor o kreditu br. 22618020078 od 14.12.2022. na iznos 23.100,00 EUR (partija 618-55-965615)</t>
  </si>
  <si>
    <t xml:space="preserve">Ugovor o kreditu-dopušteno prekoračenje na neodređeno vrijeme br. 22618720002 od 10.06.2022. na iznos do 100.000,00kn / 13.272,28 EUR (partija 1135248027) </t>
  </si>
  <si>
    <t>DA
23.100,00 EUR</t>
  </si>
  <si>
    <t>Ugovor o kreditu br. PA236180105958 od 27.10.2023. na iznos 15.000,00 EUR (partija 618-55-093391)</t>
  </si>
  <si>
    <t>DA
15.000,00 EUR</t>
  </si>
  <si>
    <t>Ugovor o kreditu br. PA246180112058 od 16.05.2024. na iznos 14.780,00 EUR (partija 618-55-133563)</t>
  </si>
  <si>
    <t>DA
14.780,00 EUR</t>
  </si>
  <si>
    <t>Ugovor o kreditu br. PA246180113488 od 10.06.2024. na iznos 2.100,00 EUR (partija 618-55-138204)</t>
  </si>
  <si>
    <t>DA
2.100,00 EUR</t>
  </si>
  <si>
    <t>81793146560</t>
  </si>
  <si>
    <t>Hrvatski Telekom d.d.</t>
  </si>
  <si>
    <t xml:space="preserve">RADNIČKA CESTA 21, ZAGREB </t>
  </si>
  <si>
    <t>18.02.2025.</t>
  </si>
  <si>
    <t>Ugovor</t>
  </si>
  <si>
    <t>Ugovor o kreditu broj: 305-51033786 od dana 14.09.2023.g.ovjeren od strane javnog bilježnika Zoran Vrsalović pod brojem ovjere OV-11565/2023 (prilog 1)</t>
  </si>
  <si>
    <t>DA
21.384,08 EUR</t>
  </si>
  <si>
    <t>85821130368</t>
  </si>
  <si>
    <t>Financijska agencija</t>
  </si>
  <si>
    <t>ULICA GRADA VUKOVARA 70, 10000 ZAGREB</t>
  </si>
  <si>
    <t>20.02.2025.</t>
  </si>
  <si>
    <t>Naknada za usluge putem digitalnig certifikata (PKI), Obračun nakande za provedbu osnova za plaćanje - prisilna naplata (čl. 22. zakona o provedbi ovrhe na novčanim sredstvim,a - NN 68/18, 02/20, 46/20, 47/20)</t>
  </si>
  <si>
    <t>Ugovor o otvaranju i vođenju transakcijskog računa od 13.09.2023. g. (prilog 2)</t>
  </si>
  <si>
    <t>Porezni dug</t>
  </si>
  <si>
    <t>118-08-4012-25-13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</si>
</sst>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4.33203125" style="1" bestFit="1" customWidth="1"/>
    <col min="9" max="9" width="7.88671875" style="1" customWidth="1"/>
    <col min="10" max="10" width="9.6640625" style="1" customWidth="1"/>
    <col min="11" max="11" width="10" style="1" customWidth="1"/>
    <col min="12" max="12" width="12.441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4.6640625" style="1" customWidth="1"/>
    <col min="19" max="19" width="17.6640625" style="1" customWidth="1"/>
    <col min="20" max="20" width="11.6640625" style="1" customWidth="1"/>
  </cols>
  <sheetData>
    <row r="1" spans="1:20" s="4" customFormat="1" ht="12" x14ac:dyDescent="0.2">
      <c r="A1" s="28" t="s">
        <v>0</v>
      </c>
      <c r="B1" s="28"/>
      <c r="C1" s="28"/>
      <c r="D1" s="46" t="s">
        <v>1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s="4" customFormat="1" ht="10.199999999999999" x14ac:dyDescent="0.2">
      <c r="A2" s="28" t="s">
        <v>2</v>
      </c>
      <c r="B2" s="28"/>
      <c r="C2" s="28"/>
      <c r="D2" s="47" t="s">
        <v>32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s="4" customFormat="1" ht="10.199999999999999" x14ac:dyDescent="0.2">
      <c r="A3" s="28" t="s">
        <v>21</v>
      </c>
      <c r="B3" s="28" t="s">
        <v>3</v>
      </c>
      <c r="C3" s="28"/>
      <c r="D3" s="29" t="s">
        <v>33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s="4" customFormat="1" ht="10.199999999999999" x14ac:dyDescent="0.2">
      <c r="A4" s="28" t="s">
        <v>22</v>
      </c>
      <c r="B4" s="28"/>
      <c r="C4" s="28"/>
      <c r="D4" s="29" t="s">
        <v>103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s="4" customFormat="1" ht="10.199999999999999" x14ac:dyDescent="0.2">
      <c r="A5" s="28" t="s">
        <v>4</v>
      </c>
      <c r="B5" s="28"/>
      <c r="C5" s="28"/>
      <c r="D5" s="29" t="s">
        <v>34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s="4" customFormat="1" ht="10.199999999999999" x14ac:dyDescent="0.2">
      <c r="A6" s="28" t="s">
        <v>5</v>
      </c>
      <c r="B6" s="28"/>
      <c r="C6" s="28"/>
      <c r="D6" s="29" t="s">
        <v>35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s="4" customFormat="1" ht="10.199999999999999" x14ac:dyDescent="0.2">
      <c r="A7" s="28" t="s">
        <v>6</v>
      </c>
      <c r="B7" s="28" t="s">
        <v>3</v>
      </c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s="4" customFormat="1" ht="10.199999999999999" x14ac:dyDescent="0.2">
      <c r="A8" s="28" t="s">
        <v>7</v>
      </c>
      <c r="B8" s="28"/>
      <c r="C8" s="28"/>
      <c r="D8" s="29" t="s">
        <v>37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s="4" customFormat="1" ht="10.199999999999999" x14ac:dyDescent="0.2">
      <c r="A9" s="28" t="s">
        <v>8</v>
      </c>
      <c r="B9" s="28"/>
      <c r="C9" s="28"/>
      <c r="D9" s="30" t="s">
        <v>36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s="4" customFormat="1" ht="10.199999999999999" x14ac:dyDescent="0.2">
      <c r="A10" s="28" t="s">
        <v>9</v>
      </c>
      <c r="B10" s="28"/>
      <c r="C10" s="28"/>
      <c r="D10" s="29" t="s">
        <v>38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40.799999999999997" x14ac:dyDescent="0.25">
      <c r="A13" s="51">
        <v>1</v>
      </c>
      <c r="B13" s="52" t="s">
        <v>39</v>
      </c>
      <c r="C13" s="53">
        <v>14036333877</v>
      </c>
      <c r="D13" s="52" t="s">
        <v>50</v>
      </c>
      <c r="E13" s="54" t="s">
        <v>65</v>
      </c>
      <c r="F13" s="51" t="s">
        <v>46</v>
      </c>
      <c r="G13" s="57"/>
      <c r="H13" s="58">
        <v>21201.71</v>
      </c>
      <c r="I13" s="60" t="s">
        <v>46</v>
      </c>
      <c r="J13" s="60" t="s">
        <v>92</v>
      </c>
      <c r="K13" s="56"/>
      <c r="L13" s="55">
        <f>N13+P13+N14</f>
        <v>21425.41</v>
      </c>
      <c r="M13" s="11"/>
      <c r="N13" s="12">
        <f>1801.94+248.6+199.17</f>
        <v>2249.71</v>
      </c>
      <c r="O13" s="11"/>
      <c r="P13" s="12">
        <v>19134.37</v>
      </c>
      <c r="Q13" s="51" t="s">
        <v>95</v>
      </c>
      <c r="R13" s="13" t="s">
        <v>94</v>
      </c>
      <c r="S13" s="14"/>
      <c r="T13" s="15"/>
    </row>
    <row r="14" spans="1:20" ht="20.399999999999999" x14ac:dyDescent="0.25">
      <c r="A14" s="39"/>
      <c r="B14" s="33"/>
      <c r="C14" s="36"/>
      <c r="D14" s="33"/>
      <c r="E14" s="42"/>
      <c r="F14" s="39"/>
      <c r="G14" s="50"/>
      <c r="H14" s="59"/>
      <c r="I14" s="45"/>
      <c r="J14" s="45"/>
      <c r="K14" s="27"/>
      <c r="L14" s="24"/>
      <c r="M14" s="11"/>
      <c r="N14" s="12">
        <v>41.33</v>
      </c>
      <c r="O14" s="11"/>
      <c r="P14" s="12"/>
      <c r="Q14" s="39"/>
      <c r="R14" s="13" t="s">
        <v>101</v>
      </c>
      <c r="S14" s="14"/>
      <c r="T14" s="15"/>
    </row>
    <row r="15" spans="1:20" x14ac:dyDescent="0.25">
      <c r="A15" s="16">
        <v>2</v>
      </c>
      <c r="B15" s="13" t="s">
        <v>41</v>
      </c>
      <c r="C15" s="17">
        <v>36742642815</v>
      </c>
      <c r="D15" s="13" t="s">
        <v>53</v>
      </c>
      <c r="E15" s="15"/>
      <c r="F15" s="16" t="s">
        <v>46</v>
      </c>
      <c r="G15" s="20"/>
      <c r="H15" s="19">
        <v>3573.26</v>
      </c>
      <c r="I15" s="14"/>
      <c r="J15" s="14"/>
      <c r="K15" s="11"/>
      <c r="L15" s="12"/>
      <c r="M15" s="11"/>
      <c r="N15" s="12"/>
      <c r="O15" s="11"/>
      <c r="P15" s="12"/>
      <c r="Q15" s="16"/>
      <c r="R15" s="13"/>
      <c r="S15" s="14"/>
      <c r="T15" s="15"/>
    </row>
    <row r="16" spans="1:20" ht="20.399999999999999" x14ac:dyDescent="0.25">
      <c r="A16" s="16">
        <v>3</v>
      </c>
      <c r="B16" s="18" t="s">
        <v>48</v>
      </c>
      <c r="C16" s="17">
        <v>55707652216</v>
      </c>
      <c r="D16" s="18" t="s">
        <v>57</v>
      </c>
      <c r="E16" s="15"/>
      <c r="F16" s="16" t="s">
        <v>46</v>
      </c>
      <c r="G16" s="20"/>
      <c r="H16" s="19">
        <v>1.53</v>
      </c>
      <c r="I16" s="14"/>
      <c r="J16" s="14"/>
      <c r="K16" s="11"/>
      <c r="L16" s="12"/>
      <c r="M16" s="11"/>
      <c r="N16" s="12"/>
      <c r="O16" s="11"/>
      <c r="P16" s="12"/>
      <c r="Q16" s="14"/>
      <c r="R16" s="14"/>
      <c r="S16" s="14"/>
      <c r="T16" s="15"/>
    </row>
    <row r="17" spans="1:20" ht="51" x14ac:dyDescent="0.25">
      <c r="A17" s="16">
        <v>4</v>
      </c>
      <c r="B17" s="18" t="s">
        <v>97</v>
      </c>
      <c r="C17" s="17" t="s">
        <v>96</v>
      </c>
      <c r="D17" s="18" t="s">
        <v>98</v>
      </c>
      <c r="E17" s="15" t="s">
        <v>65</v>
      </c>
      <c r="F17" s="16" t="s">
        <v>64</v>
      </c>
      <c r="G17" s="20"/>
      <c r="H17" s="19"/>
      <c r="I17" s="14" t="s">
        <v>46</v>
      </c>
      <c r="J17" s="14" t="s">
        <v>99</v>
      </c>
      <c r="K17" s="11"/>
      <c r="L17" s="12">
        <f>N17+P17</f>
        <v>893.83</v>
      </c>
      <c r="M17" s="11"/>
      <c r="N17" s="12">
        <f>892.21+1.62</f>
        <v>893.83</v>
      </c>
      <c r="O17" s="11"/>
      <c r="P17" s="12"/>
      <c r="Q17" s="14"/>
      <c r="R17" s="13" t="s">
        <v>100</v>
      </c>
      <c r="S17" s="14"/>
      <c r="T17" s="15"/>
    </row>
    <row r="18" spans="1:20" ht="20.399999999999999" x14ac:dyDescent="0.25">
      <c r="A18" s="16">
        <v>5</v>
      </c>
      <c r="B18" s="18" t="s">
        <v>90</v>
      </c>
      <c r="C18" s="17" t="s">
        <v>89</v>
      </c>
      <c r="D18" s="18" t="s">
        <v>91</v>
      </c>
      <c r="E18" s="15" t="s">
        <v>65</v>
      </c>
      <c r="F18" s="16" t="s">
        <v>64</v>
      </c>
      <c r="G18" s="20"/>
      <c r="H18" s="19"/>
      <c r="I18" s="14" t="s">
        <v>46</v>
      </c>
      <c r="J18" s="14" t="s">
        <v>66</v>
      </c>
      <c r="K18" s="11"/>
      <c r="L18" s="12">
        <f>N18+P18</f>
        <v>127.02</v>
      </c>
      <c r="M18" s="11"/>
      <c r="N18" s="12">
        <v>127.02</v>
      </c>
      <c r="O18" s="11"/>
      <c r="P18" s="12"/>
      <c r="Q18" s="14"/>
      <c r="R18" s="14"/>
      <c r="S18" s="14"/>
      <c r="T18" s="15"/>
    </row>
    <row r="19" spans="1:20" ht="20.399999999999999" x14ac:dyDescent="0.25">
      <c r="A19" s="16">
        <v>6</v>
      </c>
      <c r="B19" s="18" t="s">
        <v>67</v>
      </c>
      <c r="C19" s="17" t="s">
        <v>68</v>
      </c>
      <c r="D19" s="18" t="s">
        <v>69</v>
      </c>
      <c r="E19" s="15" t="s">
        <v>65</v>
      </c>
      <c r="F19" s="16" t="s">
        <v>64</v>
      </c>
      <c r="G19" s="20"/>
      <c r="H19" s="19"/>
      <c r="I19" s="14" t="s">
        <v>46</v>
      </c>
      <c r="J19" s="14" t="s">
        <v>70</v>
      </c>
      <c r="K19" s="11"/>
      <c r="L19" s="12">
        <f>N19+P19</f>
        <v>158.63</v>
      </c>
      <c r="M19" s="11"/>
      <c r="N19" s="12">
        <v>158.63</v>
      </c>
      <c r="O19" s="11"/>
      <c r="P19" s="12"/>
      <c r="Q19" s="14"/>
      <c r="R19" s="15" t="s">
        <v>71</v>
      </c>
      <c r="S19" s="14"/>
      <c r="T19" s="15"/>
    </row>
    <row r="20" spans="1:20" ht="20.399999999999999" x14ac:dyDescent="0.25">
      <c r="A20" s="16">
        <v>7</v>
      </c>
      <c r="B20" s="13" t="s">
        <v>43</v>
      </c>
      <c r="C20" s="17">
        <v>66175813052</v>
      </c>
      <c r="D20" s="13" t="s">
        <v>56</v>
      </c>
      <c r="E20" s="15"/>
      <c r="F20" s="16" t="s">
        <v>46</v>
      </c>
      <c r="G20" s="20"/>
      <c r="H20" s="19">
        <v>9</v>
      </c>
      <c r="I20" s="14"/>
      <c r="J20" s="14"/>
      <c r="K20" s="11"/>
      <c r="L20" s="12"/>
      <c r="M20" s="11"/>
      <c r="N20" s="12"/>
      <c r="O20" s="11"/>
      <c r="P20" s="12"/>
      <c r="Q20" s="14"/>
      <c r="R20" s="21"/>
      <c r="S20" s="14"/>
      <c r="T20" s="15"/>
    </row>
    <row r="21" spans="1:20" ht="20.399999999999999" x14ac:dyDescent="0.25">
      <c r="A21" s="16">
        <v>8</v>
      </c>
      <c r="B21" s="13" t="s">
        <v>62</v>
      </c>
      <c r="C21" s="17" t="s">
        <v>61</v>
      </c>
      <c r="D21" s="13" t="s">
        <v>63</v>
      </c>
      <c r="E21" s="15" t="s">
        <v>65</v>
      </c>
      <c r="F21" s="16" t="s">
        <v>64</v>
      </c>
      <c r="G21" s="20"/>
      <c r="H21" s="19"/>
      <c r="I21" s="14" t="s">
        <v>46</v>
      </c>
      <c r="J21" s="14" t="s">
        <v>66</v>
      </c>
      <c r="K21" s="11"/>
      <c r="L21" s="12">
        <f>N21+P21</f>
        <v>267.89</v>
      </c>
      <c r="M21" s="11"/>
      <c r="N21" s="12">
        <v>267.89</v>
      </c>
      <c r="O21" s="11"/>
      <c r="P21" s="12"/>
      <c r="Q21" s="14"/>
      <c r="R21" s="21" t="s">
        <v>93</v>
      </c>
      <c r="S21" s="14"/>
      <c r="T21" s="15"/>
    </row>
    <row r="22" spans="1:20" ht="20.399999999999999" x14ac:dyDescent="0.25">
      <c r="A22" s="16">
        <v>9</v>
      </c>
      <c r="B22" s="13" t="s">
        <v>42</v>
      </c>
      <c r="C22" s="17" t="s">
        <v>44</v>
      </c>
      <c r="D22" s="13" t="s">
        <v>55</v>
      </c>
      <c r="E22" s="15"/>
      <c r="F22" s="16" t="s">
        <v>46</v>
      </c>
      <c r="G22" s="20"/>
      <c r="H22" s="19">
        <v>14.69</v>
      </c>
      <c r="I22" s="14"/>
      <c r="J22" s="14"/>
      <c r="K22" s="11"/>
      <c r="L22" s="12"/>
      <c r="M22" s="11"/>
      <c r="N22" s="12"/>
      <c r="O22" s="11"/>
      <c r="P22" s="12"/>
      <c r="Q22" s="16"/>
      <c r="R22" s="13"/>
      <c r="S22" s="14"/>
      <c r="T22" s="15"/>
    </row>
    <row r="23" spans="1:20" ht="20.399999999999999" x14ac:dyDescent="0.25">
      <c r="A23" s="16">
        <v>10</v>
      </c>
      <c r="B23" s="18" t="s">
        <v>40</v>
      </c>
      <c r="C23" s="16">
        <v>90275854576</v>
      </c>
      <c r="D23" s="18" t="s">
        <v>52</v>
      </c>
      <c r="E23" s="14"/>
      <c r="F23" s="16" t="s">
        <v>46</v>
      </c>
      <c r="G23" s="20"/>
      <c r="H23" s="19">
        <v>10769.27</v>
      </c>
      <c r="I23" s="14"/>
      <c r="J23" s="14"/>
      <c r="K23" s="11"/>
      <c r="L23" s="12"/>
      <c r="M23" s="11"/>
      <c r="N23" s="12"/>
      <c r="O23" s="11"/>
      <c r="P23" s="12"/>
      <c r="Q23" s="14"/>
      <c r="R23" s="14"/>
      <c r="S23" s="14"/>
      <c r="T23" s="15"/>
    </row>
    <row r="24" spans="1:20" ht="30.6" x14ac:dyDescent="0.25">
      <c r="A24" s="37">
        <v>11</v>
      </c>
      <c r="B24" s="31" t="s">
        <v>47</v>
      </c>
      <c r="C24" s="34">
        <v>53056966535</v>
      </c>
      <c r="D24" s="40" t="s">
        <v>51</v>
      </c>
      <c r="E24" s="37" t="s">
        <v>65</v>
      </c>
      <c r="F24" s="37" t="s">
        <v>46</v>
      </c>
      <c r="G24" s="48"/>
      <c r="H24" s="22">
        <v>13772.32</v>
      </c>
      <c r="I24" s="43" t="s">
        <v>46</v>
      </c>
      <c r="J24" s="43" t="s">
        <v>66</v>
      </c>
      <c r="K24" s="25"/>
      <c r="L24" s="22">
        <f>N24+N25+N26+N27+N28+N29</f>
        <v>57285.71</v>
      </c>
      <c r="M24" s="11"/>
      <c r="N24" s="12">
        <f>4424.17+93.9+132.72</f>
        <v>4650.79</v>
      </c>
      <c r="O24" s="11"/>
      <c r="P24" s="12"/>
      <c r="Q24" s="16" t="s">
        <v>78</v>
      </c>
      <c r="R24" s="15" t="s">
        <v>77</v>
      </c>
      <c r="S24" s="14"/>
      <c r="T24" s="15"/>
    </row>
    <row r="25" spans="1:20" ht="40.799999999999997" x14ac:dyDescent="0.25">
      <c r="A25" s="38"/>
      <c r="B25" s="32"/>
      <c r="C25" s="35"/>
      <c r="D25" s="41"/>
      <c r="E25" s="38"/>
      <c r="F25" s="38"/>
      <c r="G25" s="49"/>
      <c r="H25" s="23"/>
      <c r="I25" s="44"/>
      <c r="J25" s="44"/>
      <c r="K25" s="26"/>
      <c r="L25" s="23"/>
      <c r="M25" s="11"/>
      <c r="N25" s="12">
        <f>13372.28+310.88+132.72</f>
        <v>13815.88</v>
      </c>
      <c r="O25" s="11"/>
      <c r="P25" s="12"/>
      <c r="Q25" s="16" t="s">
        <v>79</v>
      </c>
      <c r="R25" s="15" t="s">
        <v>81</v>
      </c>
      <c r="S25" s="14"/>
      <c r="T25" s="15"/>
    </row>
    <row r="26" spans="1:20" ht="20.399999999999999" x14ac:dyDescent="0.25">
      <c r="A26" s="38"/>
      <c r="B26" s="32"/>
      <c r="C26" s="35"/>
      <c r="D26" s="41"/>
      <c r="E26" s="38"/>
      <c r="F26" s="38"/>
      <c r="G26" s="49"/>
      <c r="H26" s="23"/>
      <c r="I26" s="44"/>
      <c r="J26" s="44"/>
      <c r="K26" s="26"/>
      <c r="L26" s="23"/>
      <c r="M26" s="11"/>
      <c r="N26" s="12">
        <f>14630+367.8+265.45</f>
        <v>15263.25</v>
      </c>
      <c r="O26" s="11"/>
      <c r="P26" s="12"/>
      <c r="Q26" s="16" t="s">
        <v>82</v>
      </c>
      <c r="R26" s="15" t="s">
        <v>80</v>
      </c>
      <c r="S26" s="14"/>
      <c r="T26" s="15"/>
    </row>
    <row r="27" spans="1:20" ht="30.6" x14ac:dyDescent="0.25">
      <c r="A27" s="38"/>
      <c r="B27" s="32"/>
      <c r="C27" s="35"/>
      <c r="D27" s="41"/>
      <c r="E27" s="38"/>
      <c r="F27" s="38"/>
      <c r="G27" s="49"/>
      <c r="H27" s="23"/>
      <c r="I27" s="44"/>
      <c r="J27" s="44"/>
      <c r="K27" s="26"/>
      <c r="L27" s="23"/>
      <c r="M27" s="11"/>
      <c r="N27" s="12">
        <f>8500+198.89+132.72</f>
        <v>8831.6099999999988</v>
      </c>
      <c r="O27" s="11"/>
      <c r="P27" s="12"/>
      <c r="Q27" s="16" t="s">
        <v>84</v>
      </c>
      <c r="R27" s="15" t="s">
        <v>83</v>
      </c>
      <c r="S27" s="14"/>
      <c r="T27" s="15"/>
    </row>
    <row r="28" spans="1:20" ht="30.6" x14ac:dyDescent="0.25">
      <c r="A28" s="38"/>
      <c r="B28" s="32"/>
      <c r="C28" s="35"/>
      <c r="D28" s="41"/>
      <c r="E28" s="38"/>
      <c r="F28" s="38"/>
      <c r="G28" s="49"/>
      <c r="H28" s="23"/>
      <c r="I28" s="44"/>
      <c r="J28" s="44"/>
      <c r="K28" s="26"/>
      <c r="L28" s="23"/>
      <c r="M28" s="11"/>
      <c r="N28" s="12">
        <f>12316.64+289.57+132.72</f>
        <v>12738.929999999998</v>
      </c>
      <c r="O28" s="11"/>
      <c r="P28" s="12"/>
      <c r="Q28" s="16" t="s">
        <v>86</v>
      </c>
      <c r="R28" s="15" t="s">
        <v>85</v>
      </c>
      <c r="S28" s="14"/>
      <c r="T28" s="15"/>
    </row>
    <row r="29" spans="1:20" ht="30.6" x14ac:dyDescent="0.25">
      <c r="A29" s="39"/>
      <c r="B29" s="33"/>
      <c r="C29" s="36"/>
      <c r="D29" s="42"/>
      <c r="E29" s="39"/>
      <c r="F29" s="39"/>
      <c r="G29" s="50"/>
      <c r="H29" s="24"/>
      <c r="I29" s="45"/>
      <c r="J29" s="45"/>
      <c r="K29" s="27"/>
      <c r="L29" s="24"/>
      <c r="M29" s="11"/>
      <c r="N29" s="12">
        <f>1808.35+44.18+132.72</f>
        <v>1985.25</v>
      </c>
      <c r="O29" s="11"/>
      <c r="P29" s="12"/>
      <c r="Q29" s="16" t="s">
        <v>88</v>
      </c>
      <c r="R29" s="15" t="s">
        <v>87</v>
      </c>
      <c r="S29" s="14"/>
      <c r="T29" s="15"/>
    </row>
    <row r="30" spans="1:20" ht="20.399999999999999" x14ac:dyDescent="0.25">
      <c r="A30" s="16">
        <v>12</v>
      </c>
      <c r="B30" s="13" t="s">
        <v>72</v>
      </c>
      <c r="C30" s="17" t="s">
        <v>73</v>
      </c>
      <c r="D30" s="13" t="s">
        <v>74</v>
      </c>
      <c r="E30" s="15" t="s">
        <v>65</v>
      </c>
      <c r="F30" s="16" t="s">
        <v>64</v>
      </c>
      <c r="G30" s="20"/>
      <c r="H30" s="19"/>
      <c r="I30" s="14" t="s">
        <v>46</v>
      </c>
      <c r="J30" s="14" t="s">
        <v>75</v>
      </c>
      <c r="K30" s="11"/>
      <c r="L30" s="12">
        <f t="shared" ref="L30" si="0">N30+P30</f>
        <v>8075.45</v>
      </c>
      <c r="M30" s="11"/>
      <c r="N30" s="12">
        <f>7500.57+105.52</f>
        <v>7606.09</v>
      </c>
      <c r="O30" s="11"/>
      <c r="P30" s="12">
        <v>469.36</v>
      </c>
      <c r="Q30" s="16" t="s">
        <v>76</v>
      </c>
      <c r="R30" s="21" t="s">
        <v>102</v>
      </c>
      <c r="S30" s="14"/>
      <c r="T30" s="15"/>
    </row>
    <row r="31" spans="1:20" ht="20.399999999999999" x14ac:dyDescent="0.25">
      <c r="A31" s="16">
        <v>13</v>
      </c>
      <c r="B31" s="13" t="s">
        <v>59</v>
      </c>
      <c r="C31" s="17" t="s">
        <v>45</v>
      </c>
      <c r="D31" s="13" t="s">
        <v>54</v>
      </c>
      <c r="E31" s="15"/>
      <c r="F31" s="16" t="s">
        <v>46</v>
      </c>
      <c r="G31" s="20"/>
      <c r="H31" s="19">
        <v>1041.68</v>
      </c>
      <c r="I31" s="14"/>
      <c r="J31" s="14"/>
      <c r="K31" s="11"/>
      <c r="L31" s="12"/>
      <c r="M31" s="11"/>
      <c r="N31" s="12"/>
      <c r="O31" s="11"/>
      <c r="P31" s="12"/>
      <c r="Q31" s="16"/>
      <c r="R31" s="13"/>
      <c r="S31" s="14"/>
      <c r="T31" s="15"/>
    </row>
    <row r="32" spans="1:20" ht="142.80000000000001" x14ac:dyDescent="0.25">
      <c r="A32" s="16">
        <v>14</v>
      </c>
      <c r="B32" s="18" t="s">
        <v>49</v>
      </c>
      <c r="C32" s="17">
        <v>93214481771</v>
      </c>
      <c r="D32" s="18" t="s">
        <v>58</v>
      </c>
      <c r="E32" s="15"/>
      <c r="F32" s="16" t="s">
        <v>46</v>
      </c>
      <c r="G32" s="20"/>
      <c r="H32" s="19">
        <f>1620+56916.87+2185.98</f>
        <v>60722.850000000006</v>
      </c>
      <c r="I32" s="14"/>
      <c r="J32" s="14"/>
      <c r="K32" s="11"/>
      <c r="L32" s="12"/>
      <c r="M32" s="11"/>
      <c r="N32" s="12"/>
      <c r="O32" s="11"/>
      <c r="P32" s="12"/>
      <c r="Q32" s="14"/>
      <c r="R32" s="14"/>
      <c r="S32" s="14"/>
      <c r="T32" s="15" t="s">
        <v>60</v>
      </c>
    </row>
  </sheetData>
  <autoFilter ref="A12:T32" xr:uid="{00000000-0009-0000-0000-000000000000}"/>
  <sortState xmlns:xlrd2="http://schemas.microsoft.com/office/spreadsheetml/2017/richdata2" ref="B13:T23">
    <sortCondition ref="B13:B23"/>
  </sortState>
  <mergeCells count="45">
    <mergeCell ref="L13:L14"/>
    <mergeCell ref="K13:K14"/>
    <mergeCell ref="Q13:Q14"/>
    <mergeCell ref="F13:F14"/>
    <mergeCell ref="G13:G14"/>
    <mergeCell ref="H13:H14"/>
    <mergeCell ref="I13:I14"/>
    <mergeCell ref="J13:J14"/>
    <mergeCell ref="I24:I29"/>
    <mergeCell ref="F24:F29"/>
    <mergeCell ref="G24:G29"/>
    <mergeCell ref="H24:H29"/>
    <mergeCell ref="A13:A14"/>
    <mergeCell ref="B13:B14"/>
    <mergeCell ref="C13:C14"/>
    <mergeCell ref="D13:D14"/>
    <mergeCell ref="E13:E14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L24:L29"/>
    <mergeCell ref="K24:K29"/>
    <mergeCell ref="A10:C10"/>
    <mergeCell ref="D10:T10"/>
    <mergeCell ref="A7:C7"/>
    <mergeCell ref="D7:T7"/>
    <mergeCell ref="A8:C8"/>
    <mergeCell ref="D8:T8"/>
    <mergeCell ref="A9:C9"/>
    <mergeCell ref="D9:T9"/>
    <mergeCell ref="B24:B29"/>
    <mergeCell ref="C24:C29"/>
    <mergeCell ref="A24:A29"/>
    <mergeCell ref="E24:E29"/>
    <mergeCell ref="D24:D29"/>
    <mergeCell ref="J24:J2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H A A B Q S w M E F A A C A A g A e 0 w + W o v Y y h u m A A A A 9 w A A A B I A H A B D b 2 5 m a W c v U G F j a 2 F n Z S 5 4 b W w g o h g A K K A U A A A A A A A A A A A A A A A A A A A A A A A A A A A A h Y 8 x D o I w G I W v Q r r T l h o T Q 3 7 K 4 O I g i d H E u D a l Q i M U 0 x b L 3 R w 8 k l c Q o 6 i b 4 / v e N 7 x 3 v 9 4 g H 9 o m u i j r d G c y l G C K I m V k V 2 p T Z a j 3 x 3 i B c g 4 b I U + i U t E o G 5 c O r s x Q 7 f 0 5 J S S E g M M M d 7 Y i j N K E H I r 1 T t a q F e g j 6 / 9 y r I 3 z w k i F O O x f Y z j D C Z 3 j h D G G K Z C J Q q H N 1 2 D j 4 G f 7 A 2 H Z N 7 6 3 i t c 2 X m 2 B T B H I + w R / A F B L A w Q U A A I A C A B 7 T D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0 w + W p G / L h m 5 B A A A l z M A A B M A H A B G b 3 J t d W x h c y 9 T Z W N 0 a W 9 u M S 5 t I K I Y A C i g F A A A A A A A A A A A A A A A A A A A A A A A A A A A A O 2 b z W 7 i S B D H 7 5 H y D i 3 n A h J Y d J u P o F U O J n h 2 n U y w h Y k P + d C o w R 1 i Y m x k G 2 Y 3 U a 4 7 l 9 2 H 2 B e Z U / J e 2 / 4 i q 9 D M j j c d V m Z I D k H V 5 e o y / l X T 9 U 8 T k F F o e y 4 w k r / w p / 2 9 / b 3 g F v v E A g f C A A 8 d U q s d g p K O x w T U y w I 4 A g 4 J 9 / c A / T G 8 u T 8 i 1 K J b N 2 L s G p Q + 2 A 4 R j z 0 3 J G 4 Y l I S r K 9 / + T I b B V Q + P P W t I X A x M e 0 K e v u A r V B c l B K p g o J z J w B i o H x V g i R 7 9 B f r c w a B k h F V 4 K F V R D d X L V 1 F 0 e 4 S r 1 v z 5 q 2 u P b H F m 3 Q j l C r h U p z O H T O l k O E r / S I C i J F y X K 0 m C y / S P 0 l w f L l X r a H l X w v X j Z R e H + D p 1 P x B 0 3 5 t 6 I b 3 1 X w i 2 i B 9 E t x t 7 i + l I a i 9 l I W g G 6 Y j s O M Y I O 9 g P j k J / T p Y 5 H A j H t 9 g d 0 5 i D 3 2 b k J e D A x 2 5 w 4 / n T Y 8 + Z T 9 1 o M C g x M q g 8 P A j 9 j l A B q h s 2 6 2 L k 9 1 g B D 4 K m M o w 9 + U I 1 D 0 r O T d k 8 U f q a 2 V N P Z e o V 0 n E Q k l / D 2 E n u 9 h V D / j c v 9 a K n G b G T 1 j G V C y V + W V L O + + X M 1 Z 1 P h 8 S P n c + 7 q k b N O q H v M X 0 U Y / K S k t 6 X z Z 4 M N K O n m c m k p U 5 f O 1 F M F f T l p z / O e 3 I l t p 7 / r J l a X w Y q M D 6 K 5 Z V 0 u v L g / C x 2 7 G q G r p 4 o T 7 8 v c 7 Z w m M x l q o b a S y Y 5 l c / k Q S / J 2 h h o u r I S 0 e w b g / W + r 2 / l s b y / Z 7 v M R 8 o s m X Z a M o 1 i l k y b X T L t 1 Z L J Q X c W J E I 6 s c N V h J M B t G 5 A W n m O i b 2 + x t 5 g 0 J q M N N c A m 4 y 2 1 s Q 7 X I E u s b f X + M P a 2 2 G C t R S m Z i F h o u m z Y K L v z N t h g r U d T D l h g i l M r W L C B N k w Q R 4 w w R 8 O p p e B v B i 1 U o w g 3 0 1 h Q 2 x T j O g n s g 4 6 c u 9 U z T D q + O T p T 7 K w n 7 7 Y C U 3 1 C K b G E i a w m B D f W 7 j 2 H c 6 F U 4 u N U + v N e 0 P Y + v / 2 h s X b G O b a 7 7 1 s 4 f j t 9 / 5 7 I W T N E e S 7 1 d t 0 I b C b J M h o k v K v q 4 d b s a 6 + s r e / G e 2 N q 2 v W P k C + W 7 5 N Q 8 V u I y C P N g J u R x u x Q a h Q 1 k Z A v l u / D U O F 2 O 0 E 4 t F O o O 1 o J z Y J V d Z O w M N C Q 8 V u K x C P t g J 9 b 1 v B e n Y / J F M o Y 6 p d a K Y Q m y n E g y m 0 W 6 h y Q i W l U K F a o a G S 2 F B J P K C S t h U q / v o H q m c 4 w U L j V G f j V O e B U 3 1 b c X q 3 N a q R Q Y U K D V W D D V W D B 1 S N H V Q 5 o W p m U E m F h q r J h q r J A 6 r m b o e e j 6 l M / U e F V v 8 R W / 1 H D P U / P 1 O t b V 2 o 3 m E z l W n o q N A a O m J r 6 I i H h o 5 2 G n p e q D I N H R V a Q 0 d s D R 3 x 0 N D R T k P P C Z W U a e i o 0 B q 6 x N b Q J R 4 a u r S 1 G j r / D z 4 p U 8 9 R o d V z i a 2 e S z z U c 2 k 7 D u V s c o 1 C 2 w E V W z 6 X G P J 5 z q M 5 E t o d z f m O o z l J o P c 7 n s O a + Z 0 O 6 d S W / 6 W s 8 l b W Y I 0 W x Q e F P g 8 D T M S 0 J P p 0 / C 4 5 9 i j B t B p 0 3 3 a 8 M Y h N n y J T N R q h F 3 9 q i Q D o 3 s w O g D d c k H s M 7 v G C W M S 1 b 8 E c z L z A i Y p n C u 7 c i T 3 G U x r 2 1 X R l G m T m h T Q A d r 1 c x 7 z Z 6 3 a N s W 7 n / W Y E 3 E y J H T D q C d / b i 3 + s O S t Y M r 8 5 I V s + C T C w Q T A h l v 3 8 V 0 h W r w t c b x G 5 W F 4 w i w E g M Z 2 h j 5 + / D m 1 3 9 Q r 1 3 v W C t U X 4 L Y b / B l B L A Q I t A B Q A A g A I A H t M P l q L 2 M o b p g A A A P c A A A A S A A A A A A A A A A A A A A A A A A A A A A B D b 2 5 m a W c v U G F j a 2 F n Z S 5 4 b W x Q S w E C L Q A U A A I A C A B 7 T D 5 a D 8 r p q 6 Q A A A D p A A A A E w A A A A A A A A A A A A A A A A D y A A A A W 0 N v b n R l b n R f V H l w Z X N d L n h t b F B L A Q I t A B Q A A g A I A H t M P l q R v y 4 Z u Q Q A A J c z A A A T A A A A A A A A A A A A A A A A A O M B A A B G b 3 J t d W x h c y 9 T Z W N 0 a W 9 u M S 5 t U E s F B g A A A A A D A A M A w g A A A O k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Y T A Q A A A A A A F B M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T o y N S 4 1 M T A z N T A y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j o y O S 4 x N j I y M j U 0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3 O j A 1 L j I y M z c x M T N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g 6 N D A u N j A x N D I 4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i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A 6 M j g u N T M x M j g 1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Y 6 N D g u O T E 5 N D k w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O S k v V G F i b G U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A 6 M T Y u N z I x M j A 0 N 1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U 6 M T k u M D U y M z M 4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3 O j A 3 L j I y M z A 2 O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0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z o 1 N y 4 2 N j A w N z U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N T o z N i 4 y N j I 1 N T U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E 6 M T Q u N T E 1 O T U w N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O C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I 6 N T I u N D A x N T I 2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M w V D A 4 O j M y O j Q 5 L j U x N T Y z N D l a I i A v P j x F b n R y e S B U e X B l P S J G a W x s Q 2 9 s d W 1 u V H l w Z X M i I F Z h b H V l P S J z Q X d Z R E J n W U Y i I C 8 + P E V u d H J 5 I F R 5 c G U 9 I k Z p b G x D b 2 x 1 b W 5 O Y W 1 l c y I g V m F s d W U 9 I n N b J n F 1 b 3 Q 7 I y Z x d W 9 0 O y w m c X V v d D t O Y X p p d i B 2 a m V y b 3 Z u a W t h J n F 1 b 3 Q 7 L C Z x d W 9 0 O 0 9 J Q i Z x d W 9 0 O y w m c X V v d D t B Z H J l c 2 E g a S B z a m V k a c W h d G U m c X V v d D s s J n F 1 b 3 Q 7 T 3 N u b 3 Z h I G k g Z G 9 z c G l q Z c S H Z V x u d H J h x b 5 i a W 5 l J n F 1 b 3 Q 7 L C Z x d W 9 0 O 0 l 6 b m 9 z X G 4 o R V V S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F v U y 7 0 m P r S p Z / I 4 M 3 X L V S A A A A A A I A A A A A A A N m A A D A A A A A E A A A A G Y U 6 1 b q 6 J r t p B p O + F + v z 1 s A A A A A B I A A A K A A A A A Q A A A A a F b V P k n N F r v z S T F 7 O z a N K l A A A A B / Q G E 3 s G 7 x J y Y / 5 O K u V 6 8 M m L f V H N 2 9 F 6 T q C x 8 E V q i i M x U j 9 Q Y E I H 3 E E E r V 4 s C I g t p F x j c R m X a o / w D Z O K k h t b J o I U 1 i a w n 2 M T 2 R 0 U p q 2 r t Z B x Q A A A C M 9 k 8 C b H t E q 5 4 o Y F T V 7 F F G t M / g A A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2025-03-03T10:26:46Z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