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Oria-pc\oria\STEČAJ A LISTA DIEGO\KALTENBERG ADRIA\STANJE ZALIHA 10.2020\"/>
    </mc:Choice>
  </mc:AlternateContent>
  <bookViews>
    <workbookView xWindow="0" yWindow="0" windowWidth="15360" windowHeight="7755" activeTab="1"/>
  </bookViews>
  <sheets>
    <sheet name="zaliha" sheetId="8" r:id="rId1"/>
    <sheet name="bruto promet shop_Q1_2021" sheetId="10" r:id="rId2"/>
    <sheet name="Sheet1" sheetId="9" r:id="rId3"/>
  </sheets>
  <externalReferences>
    <externalReference r:id="rId4"/>
  </externalReferences>
  <definedNames>
    <definedName name="_DAT1">#REF!</definedName>
    <definedName name="_DAT10">#REF!</definedName>
    <definedName name="_DAT11">#REF!</definedName>
    <definedName name="_DAT12">#REF!</definedName>
    <definedName name="_DAT13">#REF!</definedName>
    <definedName name="_DAT14">#REF!</definedName>
    <definedName name="_DAT15">#REF!</definedName>
    <definedName name="_DAT16">#REF!</definedName>
    <definedName name="_DAT17">#REF!</definedName>
    <definedName name="_DAT18">#REF!</definedName>
    <definedName name="_DAT19">#REF!</definedName>
    <definedName name="_DAT2">#REF!</definedName>
    <definedName name="_DAT20">#REF!</definedName>
    <definedName name="_DAT3">#REF!</definedName>
    <definedName name="_DAT4">#REF!</definedName>
    <definedName name="_DAT5">#REF!</definedName>
    <definedName name="_DAT6">#REF!</definedName>
    <definedName name="_DAT7">#REF!</definedName>
    <definedName name="_DAT8">#REF!</definedName>
    <definedName name="_DAT9">#REF!</definedName>
    <definedName name="baza">'[1]weekly report'!$B$4:$Q$38</definedName>
    <definedName name="df">#REF!</definedName>
    <definedName name="HFHJG">#REF!</definedName>
    <definedName name="Kæder">#REF!</definedName>
    <definedName name="Kæder1">#REF!</definedName>
    <definedName name="L1.5_2Y">#REF!</definedName>
    <definedName name="L1.5_TY">#REF!</definedName>
    <definedName name="Log">#REF!</definedName>
    <definedName name="Print_Area_0">#REF!</definedName>
    <definedName name="Print_Area_1">#REF!</definedName>
    <definedName name="Print_Area_3">#REF!</definedName>
    <definedName name="Print_Area_4">#REF!</definedName>
    <definedName name="rabatark">#REF!</definedName>
    <definedName name="response">#REF!</definedName>
    <definedName name="SAPBEXrevision" hidden="1">9</definedName>
    <definedName name="SAPBEXsysID" hidden="1">"BWP"</definedName>
    <definedName name="SAPBEXwbID" hidden="1">"3WET1TIYTYLNCQLVY2G482GHU"</definedName>
    <definedName name="scores">#REF!</definedName>
    <definedName name="TEST1">#REF!</definedName>
    <definedName name="TESTHKEY">#REF!</definedName>
    <definedName name="TESTKEYS">#REF!</definedName>
    <definedName name="TESTVKEY">#REF!</definedName>
    <definedName name="total">#REF!</definedName>
  </definedNames>
  <calcPr calcId="181029"/>
</workbook>
</file>

<file path=xl/calcChain.xml><?xml version="1.0" encoding="utf-8"?>
<calcChain xmlns="http://schemas.openxmlformats.org/spreadsheetml/2006/main">
  <c r="D44" i="8" l="1"/>
  <c r="D50" i="8"/>
  <c r="D47" i="8"/>
  <c r="D38" i="8"/>
  <c r="D29" i="8"/>
  <c r="E43" i="8"/>
  <c r="E36" i="8"/>
  <c r="E31" i="8"/>
  <c r="E30" i="8"/>
  <c r="E22" i="8"/>
  <c r="E24" i="10"/>
  <c r="F21" i="10"/>
  <c r="J32" i="10"/>
  <c r="J37" i="10"/>
  <c r="J42" i="10"/>
  <c r="J45" i="10"/>
  <c r="J49" i="10"/>
  <c r="J50" i="10"/>
  <c r="H50" i="10"/>
  <c r="E50" i="10"/>
  <c r="H48" i="10"/>
  <c r="J48" i="10" s="1"/>
  <c r="F48" i="10"/>
  <c r="H47" i="10"/>
  <c r="J47" i="10" s="1"/>
  <c r="E47" i="10"/>
  <c r="H46" i="10"/>
  <c r="J46" i="10" s="1"/>
  <c r="E46" i="10"/>
  <c r="H44" i="10"/>
  <c r="J44" i="10" s="1"/>
  <c r="F44" i="10"/>
  <c r="H43" i="10"/>
  <c r="J43" i="10" s="1"/>
  <c r="F43" i="10"/>
  <c r="H41" i="10"/>
  <c r="J41" i="10" s="1"/>
  <c r="E41" i="10"/>
  <c r="H40" i="10"/>
  <c r="J40" i="10" s="1"/>
  <c r="H39" i="10"/>
  <c r="J39" i="10" s="1"/>
  <c r="F39" i="10"/>
  <c r="H38" i="10"/>
  <c r="J38" i="10" s="1"/>
  <c r="E38" i="10"/>
  <c r="H36" i="10"/>
  <c r="J36" i="10" s="1"/>
  <c r="F36" i="10"/>
  <c r="H35" i="10"/>
  <c r="J35" i="10" s="1"/>
  <c r="E35" i="10"/>
  <c r="H34" i="10"/>
  <c r="J34" i="10" s="1"/>
  <c r="E34" i="10"/>
  <c r="H33" i="10"/>
  <c r="J33" i="10" s="1"/>
  <c r="E33" i="10"/>
  <c r="H31" i="10"/>
  <c r="J31" i="10" s="1"/>
  <c r="F31" i="10"/>
  <c r="H30" i="10"/>
  <c r="J30" i="10" s="1"/>
  <c r="F30" i="10"/>
  <c r="H29" i="10"/>
  <c r="F29" i="10"/>
  <c r="H28" i="10"/>
  <c r="J28" i="10" s="1"/>
  <c r="E28" i="10"/>
  <c r="H27" i="10"/>
  <c r="J27" i="10" s="1"/>
  <c r="E27" i="10"/>
  <c r="H26" i="10"/>
  <c r="J26" i="10" s="1"/>
  <c r="H25" i="10"/>
  <c r="F25" i="10"/>
  <c r="H24" i="10"/>
  <c r="J24" i="10" s="1"/>
  <c r="H23" i="10"/>
  <c r="J23" i="10" s="1"/>
  <c r="E23" i="10"/>
  <c r="H22" i="10"/>
  <c r="J22" i="10" s="1"/>
  <c r="F22" i="10"/>
  <c r="H21" i="10"/>
  <c r="H20" i="10"/>
  <c r="J20" i="10" s="1"/>
  <c r="E20" i="10"/>
  <c r="H19" i="10"/>
  <c r="J19" i="10" s="1"/>
  <c r="H18" i="10"/>
  <c r="J18" i="10" s="1"/>
  <c r="F18" i="10"/>
  <c r="H17" i="10"/>
  <c r="J17" i="10" s="1"/>
  <c r="F17" i="10"/>
  <c r="H16" i="10"/>
  <c r="J16" i="10" s="1"/>
  <c r="F16" i="10"/>
  <c r="H15" i="10"/>
  <c r="J15" i="10" s="1"/>
  <c r="F15" i="10"/>
  <c r="H14" i="10"/>
  <c r="J14" i="10" s="1"/>
  <c r="F14" i="10"/>
  <c r="H13" i="10"/>
  <c r="J13" i="10" s="1"/>
  <c r="F13" i="10"/>
  <c r="H12" i="10"/>
  <c r="J12" i="10" s="1"/>
  <c r="F12" i="10"/>
  <c r="H11" i="10"/>
  <c r="J11" i="10" s="1"/>
  <c r="F11" i="10"/>
  <c r="H10" i="10"/>
  <c r="J10" i="10" s="1"/>
  <c r="F10" i="10"/>
  <c r="H9" i="10"/>
  <c r="J9" i="10" s="1"/>
  <c r="F9" i="10"/>
  <c r="H8" i="10"/>
  <c r="F8" i="10"/>
  <c r="H7" i="10"/>
  <c r="F7" i="10"/>
  <c r="H6" i="10"/>
  <c r="F6" i="10"/>
  <c r="J29" i="10" l="1"/>
  <c r="J25" i="10"/>
  <c r="D46" i="8"/>
  <c r="D23" i="8"/>
  <c r="D24" i="8"/>
  <c r="D20" i="8"/>
  <c r="D35" i="8"/>
  <c r="D34" i="8"/>
  <c r="D33" i="8"/>
  <c r="D41" i="8"/>
  <c r="D27" i="8"/>
  <c r="D28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3" i="8"/>
  <c r="G34" i="8"/>
  <c r="G35" i="8"/>
  <c r="G36" i="8"/>
  <c r="G38" i="8"/>
  <c r="G39" i="8"/>
  <c r="G40" i="8"/>
  <c r="G41" i="8"/>
  <c r="G43" i="8"/>
  <c r="G44" i="8"/>
  <c r="G46" i="8"/>
  <c r="G47" i="8"/>
  <c r="G48" i="8"/>
  <c r="G50" i="8"/>
  <c r="G6" i="8"/>
  <c r="E7" i="8"/>
  <c r="E8" i="8"/>
  <c r="E9" i="8"/>
  <c r="E10" i="8"/>
  <c r="E11" i="8"/>
  <c r="E12" i="8"/>
  <c r="E13" i="8"/>
  <c r="E14" i="8"/>
  <c r="E15" i="8"/>
  <c r="E16" i="8"/>
  <c r="E17" i="8"/>
  <c r="E18" i="8"/>
  <c r="E6" i="8"/>
  <c r="J21" i="10"/>
  <c r="J52" i="10" s="1"/>
  <c r="J57" i="10" s="1"/>
  <c r="D21" i="8"/>
</calcChain>
</file>

<file path=xl/comments1.xml><?xml version="1.0" encoding="utf-8"?>
<comments xmlns="http://schemas.openxmlformats.org/spreadsheetml/2006/main">
  <authors>
    <author>Korisnik</author>
  </authors>
  <commentList>
    <comment ref="D46" authorId="0" shapeId="0">
      <text>
        <r>
          <rPr>
            <b/>
            <sz val="9"/>
            <color indexed="81"/>
            <rFont val="Tahoma"/>
            <charset val="1"/>
          </rPr>
          <t>Korisnik:</t>
        </r>
        <r>
          <rPr>
            <sz val="9"/>
            <color indexed="81"/>
            <rFont val="Tahoma"/>
            <charset val="1"/>
          </rPr>
          <t xml:space="preserve">
2.400 boca nepakirano u filling roomu</t>
        </r>
      </text>
    </comment>
  </commentList>
</comments>
</file>

<file path=xl/comments2.xml><?xml version="1.0" encoding="utf-8"?>
<comments xmlns="http://schemas.openxmlformats.org/spreadsheetml/2006/main">
  <authors>
    <author>Korisnik</author>
  </authors>
  <commentList>
    <comment ref="E35" authorId="0" shapeId="0">
      <text>
        <r>
          <rPr>
            <b/>
            <sz val="9"/>
            <color indexed="81"/>
            <rFont val="Tahoma"/>
            <family val="2"/>
            <charset val="238"/>
          </rPr>
          <t>Korisnik:</t>
        </r>
        <r>
          <rPr>
            <sz val="9"/>
            <color indexed="81"/>
            <rFont val="Tahoma"/>
            <family val="2"/>
            <charset val="238"/>
          </rPr>
          <t xml:space="preserve">
141 karton je u ZG, nije stao na šleper prilikol punjenja radi pretovara</t>
        </r>
      </text>
    </comment>
    <comment ref="E46" authorId="0" shapeId="0">
      <text>
        <r>
          <rPr>
            <b/>
            <sz val="9"/>
            <color indexed="81"/>
            <rFont val="Tahoma"/>
            <charset val="1"/>
          </rPr>
          <t>Korisnik:</t>
        </r>
        <r>
          <rPr>
            <sz val="9"/>
            <color indexed="81"/>
            <rFont val="Tahoma"/>
            <charset val="1"/>
          </rPr>
          <t xml:space="preserve">
2.400 boca nepakirano u filling roomu</t>
        </r>
      </text>
    </comment>
  </commentList>
</comments>
</file>

<file path=xl/sharedStrings.xml><?xml version="1.0" encoding="utf-8"?>
<sst xmlns="http://schemas.openxmlformats.org/spreadsheetml/2006/main" count="161" uniqueCount="87">
  <si>
    <t>Hirter Privat Pils 0,50 povratna boca</t>
  </si>
  <si>
    <t>Hirter 1270 0,50 lit povratna boca</t>
  </si>
  <si>
    <t>Hirter Kellermeister 0,5 lit povratna boca</t>
  </si>
  <si>
    <t>Tars 0,50 lit povratna boca</t>
  </si>
  <si>
    <t>Kaltenberg Pils 0,5 lit povratna boca</t>
  </si>
  <si>
    <t>Kaltenberg Pils limenka 0,5 lit</t>
  </si>
  <si>
    <t>Kaltenberg Pils limenka 0,5 lit 4-pack</t>
  </si>
  <si>
    <t>Kaltenberg Hefeweissbier 0,5 lit povratna boca</t>
  </si>
  <si>
    <t>Kaltenberg Hefeweissbier bačva 20 lit</t>
  </si>
  <si>
    <t>Kaltenberg Pils bačva 20 lit</t>
  </si>
  <si>
    <t>Tars bačva 20 lit</t>
  </si>
  <si>
    <t>Kaltenberg Pils 0,33 lit povratna boca</t>
  </si>
  <si>
    <t>Hirter Privat Pils bačva 30 lit</t>
  </si>
  <si>
    <t>Hirter 1270 bačva 30 lit</t>
  </si>
  <si>
    <t>Hirter Morchl 0,5 lit povratna boca</t>
  </si>
  <si>
    <t>Hirter Morchl bačva 30 lit</t>
  </si>
  <si>
    <t>Hirter Biohanfbier 0,5 lit povratna boca</t>
  </si>
  <si>
    <t>Hirter Krauter Radler 0,5 lit povratna boca</t>
  </si>
  <si>
    <t>Hirter Privat Pils 0,33 lit povratna boca</t>
  </si>
  <si>
    <t>Hirter 1270 0,33 lit povratna boca</t>
  </si>
  <si>
    <t>Hirter Kellermeister bačva 30 lit</t>
  </si>
  <si>
    <t>Ludwigs session lager 0,33 lit nepovratna boca</t>
  </si>
  <si>
    <t>Ludwigs session lager bačva 20 lit</t>
  </si>
  <si>
    <t>Konig Ludwig Dunkel bačva 20 lit</t>
  </si>
  <si>
    <t>Tars NK Rijeka limenka 0,5 lit</t>
  </si>
  <si>
    <t>Tars NK Rijeka 0,5 lit povratna boca</t>
  </si>
  <si>
    <t>Kaltenberg Royal lager 0,5 lit povratna boca</t>
  </si>
  <si>
    <t>Konig Ludwig Dunkel boca 0,5 lit</t>
  </si>
  <si>
    <t>Kaltenberg Royal lager 20 lit</t>
  </si>
  <si>
    <t xml:space="preserve">Kastel lager limenka 0,5 lit </t>
  </si>
  <si>
    <t>Tars Radler grejp 0,5 lit povratna boca</t>
  </si>
  <si>
    <t>Hirter Krauter radler 0,33 lit povratna boca</t>
  </si>
  <si>
    <t>Konig Ludwig Weissbier 0,33 lit  nepovratna boca</t>
  </si>
  <si>
    <t>Kaltenberg Royal lager 0,33 lit povratna boca</t>
  </si>
  <si>
    <t>Ludwigs Amber lager 0,33 lit nepovratna boca</t>
  </si>
  <si>
    <t>Kaltenberg Royal lager 0,5 lit limenka</t>
  </si>
  <si>
    <t>STANJE SKLADIŠTA</t>
  </si>
  <si>
    <t>STANJE SHOPA</t>
  </si>
  <si>
    <t>26.12.2020.</t>
  </si>
  <si>
    <t>09.02.2021.</t>
  </si>
  <si>
    <t>ROK TRAJANJA 
PROIZVODA</t>
  </si>
  <si>
    <t>Tars EPK 0,5 lit boca</t>
  </si>
  <si>
    <t>kartoni</t>
  </si>
  <si>
    <t>komadi</t>
  </si>
  <si>
    <t>08.03.2021.</t>
  </si>
  <si>
    <t>10.03.2021.</t>
  </si>
  <si>
    <t>29.03.2021.</t>
  </si>
  <si>
    <t>30.03.2021.</t>
  </si>
  <si>
    <t>03.01.2021.</t>
  </si>
  <si>
    <t>11.05.2021.</t>
  </si>
  <si>
    <t>22.10.2021.</t>
  </si>
  <si>
    <t>22.03.2021.</t>
  </si>
  <si>
    <t>25.02.2021.</t>
  </si>
  <si>
    <t>06.04.2021.</t>
  </si>
  <si>
    <t>27.05.2021.</t>
  </si>
  <si>
    <t>14.03.2021.</t>
  </si>
  <si>
    <t>31.03.2021.</t>
  </si>
  <si>
    <t>12.03.2021.</t>
  </si>
  <si>
    <t>Ludwigs Amber lager bačva</t>
  </si>
  <si>
    <t>02.03.2021.</t>
  </si>
  <si>
    <t>04.03.2021.</t>
  </si>
  <si>
    <t>30.01.2021.</t>
  </si>
  <si>
    <t>10.02.2021.</t>
  </si>
  <si>
    <t>10.04.2021.</t>
  </si>
  <si>
    <t>05.07.2021.</t>
  </si>
  <si>
    <t>MPC/kom</t>
  </si>
  <si>
    <t>bruto promet(PDV i 
trošarina uključena)</t>
  </si>
  <si>
    <t>kom/gajba</t>
  </si>
  <si>
    <t>napomena</t>
  </si>
  <si>
    <t>samo 20% količine, ostala prodaja prema vanjskim kupcima</t>
  </si>
  <si>
    <t>Prodati u Split jednom kupcu odjednom</t>
  </si>
  <si>
    <t>20% kroz shop, ostalo na dva kupca u Splitu</t>
  </si>
  <si>
    <t>Sve prodati jednom kupcu iz veleprodaje</t>
  </si>
  <si>
    <t>Prodati u veleprodaji</t>
  </si>
  <si>
    <t>PDV</t>
  </si>
  <si>
    <t>Trošarina</t>
  </si>
  <si>
    <t>Ostaje nakon poreza</t>
  </si>
  <si>
    <t>Redni broj</t>
  </si>
  <si>
    <t>15.04.2021.</t>
  </si>
  <si>
    <t>16.06.2021.</t>
  </si>
  <si>
    <t>03.01.2021. &amp; 04.03.2021.</t>
  </si>
  <si>
    <t>više</t>
  </si>
  <si>
    <t>manje</t>
  </si>
  <si>
    <t>status vs. 17.12.</t>
  </si>
  <si>
    <t>ROK TRAJANJA PROIZVODA</t>
  </si>
  <si>
    <t>Artikl</t>
  </si>
  <si>
    <t>prošao rok, nije za prodaju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</si>
</sst>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kn&quot;_-;\-* #,##0.00\ &quot;kn&quot;_-;_-* &quot;-&quot;??\ &quot;kn&quot;_-;_-@_-"/>
    <numFmt numFmtId="164" formatCode="_([$€-2]* #,##0.00_);_([$€-2]* \(#,##0.00\);_([$€-2]* &quot;-&quot;??_)"/>
    <numFmt numFmtId="165" formatCode="_(&quot;kn&quot;* #,##0.00_);_(&quot;kn&quot;* \(#,##0.00\);_(&quot;kn&quot;* &quot;-&quot;??_);_(@_)"/>
  </numFmts>
  <fonts count="13" x14ac:knownFonts="1"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charset val="238"/>
      <scheme val="minor"/>
    </font>
    <font>
      <sz val="10"/>
      <name val="Arial"/>
      <family val="2"/>
      <charset val="238"/>
    </font>
    <font>
      <sz val="10"/>
      <name val="Arial"/>
      <family val="2"/>
    </font>
    <font>
      <b/>
      <sz val="11"/>
      <color theme="1"/>
      <name val="Calibri"/>
      <family val="2"/>
      <charset val="238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2060"/>
      <name val="Calibri"/>
      <family val="2"/>
      <charset val="238"/>
      <scheme val="minor"/>
    </font>
    <font>
      <b/>
      <sz val="14"/>
      <color theme="1"/>
      <name val="Calibri"/>
      <family val="2"/>
      <charset val="238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  <charset val="238"/>
    </font>
    <font>
      <b/>
      <sz val="9"/>
      <color indexed="81"/>
      <name val="Tahoma"/>
      <family val="2"/>
      <charset val="238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1">
    <xf numFmtId="0" fontId="0" fillId="0" borderId="0"/>
    <xf numFmtId="164" fontId="2" fillId="0" borderId="0" applyFill="0" applyBorder="0"/>
    <xf numFmtId="0" fontId="3" fillId="0" borderId="0"/>
    <xf numFmtId="4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1" fillId="0" borderId="0"/>
    <xf numFmtId="0" fontId="5" fillId="0" borderId="0" applyNumberFormat="0" applyFill="0" applyBorder="0" applyAlignment="0" applyProtection="0"/>
    <xf numFmtId="0" fontId="6" fillId="0" borderId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57">
    <xf numFmtId="0" fontId="0" fillId="0" borderId="0" xfId="0"/>
    <xf numFmtId="0" fontId="7" fillId="0" borderId="1" xfId="0" applyFont="1" applyBorder="1" applyAlignment="1">
      <alignment horizontal="center"/>
    </xf>
    <xf numFmtId="2" fontId="7" fillId="2" borderId="1" xfId="0" applyNumberFormat="1" applyFont="1" applyFill="1" applyBorder="1"/>
    <xf numFmtId="0" fontId="7" fillId="2" borderId="1" xfId="0" applyFont="1" applyFill="1" applyBorder="1"/>
    <xf numFmtId="0" fontId="8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4" fillId="0" borderId="2" xfId="0" applyFont="1" applyBorder="1" applyAlignment="1">
      <alignment wrapText="1"/>
    </xf>
    <xf numFmtId="0" fontId="0" fillId="4" borderId="11" xfId="0" applyFill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6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20" xfId="0" applyBorder="1"/>
    <xf numFmtId="0" fontId="4" fillId="0" borderId="2" xfId="0" applyFont="1" applyBorder="1" applyAlignment="1">
      <alignment horizontal="center" vertical="center" wrapText="1"/>
    </xf>
    <xf numFmtId="0" fontId="8" fillId="0" borderId="17" xfId="0" applyFont="1" applyBorder="1"/>
    <xf numFmtId="0" fontId="8" fillId="0" borderId="11" xfId="0" applyFont="1" applyBorder="1"/>
    <xf numFmtId="0" fontId="8" fillId="0" borderId="18" xfId="0" applyFont="1" applyBorder="1"/>
    <xf numFmtId="0" fontId="8" fillId="0" borderId="0" xfId="0" applyFont="1"/>
    <xf numFmtId="0" fontId="0" fillId="0" borderId="17" xfId="0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0" fillId="0" borderId="1" xfId="0" applyBorder="1"/>
    <xf numFmtId="0" fontId="4" fillId="0" borderId="9" xfId="0" applyFont="1" applyBorder="1" applyAlignment="1">
      <alignment vertical="center" wrapText="1"/>
    </xf>
    <xf numFmtId="0" fontId="4" fillId="0" borderId="2" xfId="0" applyFont="1" applyBorder="1" applyAlignment="1">
      <alignment vertical="center"/>
    </xf>
    <xf numFmtId="0" fontId="0" fillId="0" borderId="19" xfId="0" applyBorder="1"/>
    <xf numFmtId="0" fontId="8" fillId="0" borderId="12" xfId="0" applyFont="1" applyBorder="1"/>
    <xf numFmtId="0" fontId="4" fillId="0" borderId="21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/>
    </xf>
    <xf numFmtId="2" fontId="0" fillId="2" borderId="11" xfId="0" applyNumberFormat="1" applyFont="1" applyFill="1" applyBorder="1"/>
    <xf numFmtId="0" fontId="0" fillId="2" borderId="11" xfId="0" applyFont="1" applyFill="1" applyBorder="1"/>
    <xf numFmtId="2" fontId="0" fillId="2" borderId="12" xfId="0" applyNumberFormat="1" applyFont="1" applyFill="1" applyBorder="1"/>
    <xf numFmtId="0" fontId="4" fillId="0" borderId="22" xfId="0" applyFont="1" applyBorder="1" applyAlignment="1">
      <alignment horizontal="center" vertical="center"/>
    </xf>
    <xf numFmtId="0" fontId="0" fillId="0" borderId="7" xfId="0" applyBorder="1"/>
    <xf numFmtId="0" fontId="0" fillId="0" borderId="3" xfId="0" applyFont="1" applyBorder="1"/>
    <xf numFmtId="0" fontId="0" fillId="0" borderId="1" xfId="0" applyFont="1" applyBorder="1"/>
    <xf numFmtId="0" fontId="0" fillId="0" borderId="17" xfId="0" applyFont="1" applyBorder="1"/>
    <xf numFmtId="0" fontId="0" fillId="0" borderId="11" xfId="0" applyFont="1" applyBorder="1"/>
    <xf numFmtId="0" fontId="0" fillId="0" borderId="5" xfId="0" applyFont="1" applyBorder="1"/>
    <xf numFmtId="0" fontId="0" fillId="0" borderId="16" xfId="0" applyFont="1" applyBorder="1"/>
    <xf numFmtId="0" fontId="8" fillId="0" borderId="23" xfId="0" applyFont="1" applyBorder="1"/>
    <xf numFmtId="0" fontId="0" fillId="0" borderId="23" xfId="0" applyBorder="1"/>
    <xf numFmtId="3" fontId="8" fillId="0" borderId="23" xfId="0" applyNumberFormat="1" applyFont="1" applyBorder="1"/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</cellXfs>
  <cellStyles count="11">
    <cellStyle name="Currency 2" xfId="3"/>
    <cellStyle name="Currency 2 2" xfId="4"/>
    <cellStyle name="Currency 3" xfId="10"/>
    <cellStyle name="Hyperlink 2" xfId="7"/>
    <cellStyle name="Normal" xfId="0" builtinId="0"/>
    <cellStyle name="Normal 2" xfId="1"/>
    <cellStyle name="Normal 3" xfId="2"/>
    <cellStyle name="Normal 4" xfId="8"/>
    <cellStyle name="Normal 5" xfId="6"/>
    <cellStyle name="Normal 6" xfId="5"/>
    <cellStyle name="Percent 2" xfId="9"/>
  </cellStyles>
  <dxfs count="0"/>
  <tableStyles count="0" defaultTableStyle="TableStyleMedium2" defaultPivotStyle="PivotStyleLight16"/>
  <colors>
    <mruColors>
      <color rgb="FF2B13D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F\report%20-%2008.03.%20budget%20and%20cash%20flow%20a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verview"/>
      <sheetName val="weekly report"/>
      <sheetName val="constraction cost 2 sc "/>
      <sheetName val="invest cash flow optimistic"/>
      <sheetName val="Bank Acc. Log ---&gt;"/>
      <sheetName val="Zaba HRK"/>
      <sheetName val="Zaba EUR"/>
      <sheetName val="Invoices ---&gt;"/>
      <sheetName val="nazivi"/>
      <sheetName val="Invoices HRK"/>
      <sheetName val="Invoices EUR"/>
      <sheetName val="Payment schedule for approval"/>
      <sheetName val="Capitalisation"/>
      <sheetName val="Debenture notes ---&gt;"/>
      <sheetName val="Debenture notes"/>
      <sheetName val="HR ---&gt;"/>
      <sheetName val="Headcount"/>
      <sheetName val="Pivot HRK"/>
      <sheetName val="Pivot EUR"/>
      <sheetName val="Sheet1"/>
    </sheetNames>
    <sheetDataSet>
      <sheetData sheetId="0"/>
      <sheetData sheetId="1">
        <row r="4">
          <cell r="B4" t="str">
            <v>100 + 200</v>
          </cell>
          <cell r="C4" t="str">
            <v>GP Krk</v>
          </cell>
          <cell r="D4" t="str">
            <v>Earth and concrete works, foundations, structures and facades - PHASE 1</v>
          </cell>
          <cell r="E4">
            <v>5184318.3600000003</v>
          </cell>
          <cell r="F4">
            <v>691242.44800000009</v>
          </cell>
          <cell r="G4">
            <v>0</v>
          </cell>
          <cell r="H4">
            <v>691242.44800000009</v>
          </cell>
          <cell r="I4">
            <v>0</v>
          </cell>
          <cell r="J4">
            <v>5184318.3600000003</v>
          </cell>
          <cell r="K4">
            <v>0</v>
          </cell>
          <cell r="L4">
            <v>691242.45</v>
          </cell>
          <cell r="M4">
            <v>1.999999862164259E-3</v>
          </cell>
          <cell r="N4">
            <v>5184318.3600000003</v>
          </cell>
          <cell r="O4">
            <v>691242.44800000009</v>
          </cell>
          <cell r="P4">
            <v>5184318.3600000003</v>
          </cell>
          <cell r="Q4">
            <v>0.99999999710665932</v>
          </cell>
        </row>
        <row r="5">
          <cell r="B5">
            <v>300</v>
          </cell>
          <cell r="C5">
            <v>0</v>
          </cell>
          <cell r="D5" t="str">
            <v>Concrete work on floors on the ground floor and first floor, stairs, surrounding wall with reinforcement and formwork</v>
          </cell>
          <cell r="E5">
            <v>2657000</v>
          </cell>
          <cell r="F5">
            <v>354266.66666666669</v>
          </cell>
          <cell r="G5">
            <v>0.15</v>
          </cell>
          <cell r="H5">
            <v>301126.66666666669</v>
          </cell>
          <cell r="I5">
            <v>-53140</v>
          </cell>
          <cell r="J5">
            <v>2258450</v>
          </cell>
          <cell r="K5">
            <v>0.25</v>
          </cell>
          <cell r="L5">
            <v>265700</v>
          </cell>
          <cell r="M5">
            <v>-88566.666666666686</v>
          </cell>
          <cell r="N5">
            <v>1992750</v>
          </cell>
          <cell r="O5">
            <v>265700</v>
          </cell>
          <cell r="P5">
            <v>1992750</v>
          </cell>
          <cell r="Q5">
            <v>1</v>
          </cell>
        </row>
        <row r="6">
          <cell r="B6">
            <v>400</v>
          </cell>
          <cell r="C6">
            <v>0</v>
          </cell>
          <cell r="D6" t="str">
            <v>Insulation works (hydro, thermal and sound) on the floors and walls</v>
          </cell>
          <cell r="E6">
            <v>177000</v>
          </cell>
          <cell r="F6">
            <v>23600</v>
          </cell>
          <cell r="G6">
            <v>0.2</v>
          </cell>
          <cell r="H6">
            <v>18880</v>
          </cell>
          <cell r="I6">
            <v>-4720</v>
          </cell>
          <cell r="J6">
            <v>141600</v>
          </cell>
          <cell r="K6">
            <v>0.25</v>
          </cell>
          <cell r="L6">
            <v>17700</v>
          </cell>
          <cell r="M6">
            <v>-5900</v>
          </cell>
          <cell r="N6">
            <v>132750</v>
          </cell>
          <cell r="O6">
            <v>17700</v>
          </cell>
          <cell r="P6">
            <v>132750</v>
          </cell>
          <cell r="Q6">
            <v>1</v>
          </cell>
        </row>
        <row r="7">
          <cell r="B7">
            <v>500</v>
          </cell>
          <cell r="C7">
            <v>0</v>
          </cell>
          <cell r="D7" t="str">
            <v>Masonry works - brick walls and plaster walls</v>
          </cell>
          <cell r="E7">
            <v>70000</v>
          </cell>
          <cell r="F7">
            <v>9333.3333333333339</v>
          </cell>
          <cell r="G7">
            <v>0.2</v>
          </cell>
          <cell r="H7">
            <v>7466.666666666667</v>
          </cell>
          <cell r="I7">
            <v>-1866.666666666667</v>
          </cell>
          <cell r="J7">
            <v>56000</v>
          </cell>
          <cell r="K7">
            <v>0.25</v>
          </cell>
          <cell r="L7">
            <v>7000</v>
          </cell>
          <cell r="M7">
            <v>-2333.3333333333339</v>
          </cell>
          <cell r="N7">
            <v>52500</v>
          </cell>
          <cell r="O7">
            <v>7000</v>
          </cell>
          <cell r="P7">
            <v>52500</v>
          </cell>
          <cell r="Q7">
            <v>1</v>
          </cell>
        </row>
        <row r="8">
          <cell r="B8">
            <v>600</v>
          </cell>
          <cell r="C8" t="str">
            <v>GUŽVINEC</v>
          </cell>
          <cell r="D8" t="str">
            <v>Roofing - Tinsmith works, insulation works (hydro and thermal insulation of the roof). it is necessary to include the latest changes (skylight)</v>
          </cell>
          <cell r="E8">
            <v>1330223.7</v>
          </cell>
          <cell r="F8">
            <v>177363.16</v>
          </cell>
          <cell r="G8">
            <v>0</v>
          </cell>
          <cell r="H8">
            <v>177363.16</v>
          </cell>
          <cell r="I8">
            <v>0</v>
          </cell>
          <cell r="J8">
            <v>1330223.7</v>
          </cell>
          <cell r="K8">
            <v>0</v>
          </cell>
          <cell r="L8">
            <v>180320</v>
          </cell>
          <cell r="M8">
            <v>2956.8399999999965</v>
          </cell>
          <cell r="N8">
            <v>1352400</v>
          </cell>
          <cell r="O8">
            <v>177363.16</v>
          </cell>
          <cell r="P8">
            <v>1330223.7</v>
          </cell>
          <cell r="Q8">
            <v>0.98360226264418815</v>
          </cell>
        </row>
        <row r="9">
          <cell r="B9">
            <v>700</v>
          </cell>
          <cell r="C9">
            <v>0</v>
          </cell>
          <cell r="D9" t="str">
            <v>Plaster works - plaster walls and suspended ceilings</v>
          </cell>
          <cell r="E9">
            <v>518515</v>
          </cell>
          <cell r="F9">
            <v>69135.333333333328</v>
          </cell>
          <cell r="G9">
            <v>0.1</v>
          </cell>
          <cell r="H9">
            <v>62221.799999999996</v>
          </cell>
          <cell r="I9">
            <v>-6913.5333333333328</v>
          </cell>
          <cell r="J9">
            <v>466663.49999999994</v>
          </cell>
          <cell r="K9">
            <v>0.2</v>
          </cell>
          <cell r="L9">
            <v>55308.27</v>
          </cell>
          <cell r="M9">
            <v>-13827.063333333332</v>
          </cell>
          <cell r="N9">
            <v>414812</v>
          </cell>
          <cell r="O9">
            <v>55308.26666666667</v>
          </cell>
          <cell r="P9">
            <v>414812</v>
          </cell>
          <cell r="Q9">
            <v>0.99999993973173762</v>
          </cell>
        </row>
        <row r="10">
          <cell r="B10">
            <v>800</v>
          </cell>
          <cell r="C10">
            <v>0</v>
          </cell>
          <cell r="D10" t="str">
            <v>Other masonry works - paving pedestrian zone, gaskets on the AB board and cleaning. It is necessary to include the masonry wall around the substation.</v>
          </cell>
          <cell r="E10">
            <v>430000</v>
          </cell>
          <cell r="F10">
            <v>57333.333333333336</v>
          </cell>
          <cell r="G10">
            <v>0.1</v>
          </cell>
          <cell r="H10">
            <v>51600</v>
          </cell>
          <cell r="I10">
            <v>-5733.3333333333358</v>
          </cell>
          <cell r="J10">
            <v>387000</v>
          </cell>
          <cell r="K10">
            <v>0.2</v>
          </cell>
          <cell r="L10">
            <v>45866.67</v>
          </cell>
          <cell r="M10">
            <v>-11466.663333333338</v>
          </cell>
          <cell r="N10">
            <v>344000</v>
          </cell>
          <cell r="O10">
            <v>45866.666666666672</v>
          </cell>
          <cell r="P10">
            <v>344000.00000000006</v>
          </cell>
          <cell r="Q10">
            <v>0.99999992732558685</v>
          </cell>
        </row>
        <row r="11">
          <cell r="B11" t="str">
            <v>PP</v>
          </cell>
          <cell r="C11">
            <v>0</v>
          </cell>
          <cell r="D11" t="str">
            <v>Traffic areas - preparation and paving of traffic areas</v>
          </cell>
          <cell r="E11">
            <v>777000</v>
          </cell>
          <cell r="F11">
            <v>103600</v>
          </cell>
          <cell r="G11">
            <v>0.15</v>
          </cell>
          <cell r="H11">
            <v>88060</v>
          </cell>
          <cell r="I11">
            <v>-15540</v>
          </cell>
          <cell r="J11">
            <v>660450</v>
          </cell>
          <cell r="K11">
            <v>0.25</v>
          </cell>
          <cell r="L11">
            <v>77700</v>
          </cell>
          <cell r="M11">
            <v>-25900</v>
          </cell>
          <cell r="N11">
            <v>582750</v>
          </cell>
          <cell r="O11">
            <v>77700</v>
          </cell>
          <cell r="P11">
            <v>582750</v>
          </cell>
          <cell r="Q11">
            <v>1</v>
          </cell>
        </row>
        <row r="12">
          <cell r="B12" t="str">
            <v>A</v>
          </cell>
          <cell r="C12">
            <v>0</v>
          </cell>
          <cell r="D12" t="str">
            <v>TOTAL CONSTRUCTION works</v>
          </cell>
          <cell r="E12">
            <v>11144057.060000001</v>
          </cell>
          <cell r="F12">
            <v>1485874.2746666668</v>
          </cell>
          <cell r="G12">
            <v>-0.11843097113503105</v>
          </cell>
          <cell r="H12">
            <v>1309900.7413333335</v>
          </cell>
          <cell r="I12">
            <v>-175973.53333333321</v>
          </cell>
          <cell r="J12">
            <v>9824255.5600000024</v>
          </cell>
          <cell r="K12">
            <v>-9.7610475623318593E-2</v>
          </cell>
          <cell r="L12">
            <v>1340837.3799999999</v>
          </cell>
          <cell r="M12">
            <v>-145036.89466666686</v>
          </cell>
          <cell r="N12">
            <v>10056280.359999999</v>
          </cell>
          <cell r="O12">
            <v>1337880.5413333334</v>
          </cell>
          <cell r="P12">
            <v>10034104.060000001</v>
          </cell>
          <cell r="Q12">
            <v>0.99779478204383998</v>
          </cell>
        </row>
        <row r="13">
          <cell r="B13">
            <v>0</v>
          </cell>
          <cell r="C13">
            <v>0</v>
          </cell>
          <cell r="D13">
            <v>0</v>
          </cell>
          <cell r="E13">
            <v>0</v>
          </cell>
          <cell r="F13">
            <v>0</v>
          </cell>
          <cell r="H13">
            <v>0</v>
          </cell>
          <cell r="J13">
            <v>0</v>
          </cell>
          <cell r="L13">
            <v>0</v>
          </cell>
          <cell r="N13">
            <v>0</v>
          </cell>
          <cell r="O13">
            <v>0</v>
          </cell>
          <cell r="P13">
            <v>0</v>
          </cell>
          <cell r="Q13">
            <v>0</v>
          </cell>
        </row>
        <row r="14">
          <cell r="B14" t="str">
            <v>B</v>
          </cell>
          <cell r="C14">
            <v>0</v>
          </cell>
          <cell r="D14" t="str">
            <v>Craft works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K14">
            <v>0</v>
          </cell>
          <cell r="L14">
            <v>0</v>
          </cell>
          <cell r="M14">
            <v>0</v>
          </cell>
          <cell r="N14">
            <v>0</v>
          </cell>
          <cell r="O14">
            <v>0</v>
          </cell>
          <cell r="P14">
            <v>0</v>
          </cell>
          <cell r="Q14">
            <v>0</v>
          </cell>
        </row>
        <row r="15">
          <cell r="B15">
            <v>900</v>
          </cell>
          <cell r="C15">
            <v>0</v>
          </cell>
          <cell r="D15" t="str">
            <v>Locksmith works - making stairs, substructure for fixing the roof construction, production of construction on the roof for installation</v>
          </cell>
          <cell r="E15">
            <v>430772.25</v>
          </cell>
          <cell r="F15">
            <v>57436.3</v>
          </cell>
          <cell r="G15">
            <v>0</v>
          </cell>
          <cell r="H15">
            <v>57436.3</v>
          </cell>
          <cell r="I15">
            <v>0</v>
          </cell>
          <cell r="J15">
            <v>430772.25</v>
          </cell>
          <cell r="K15">
            <v>0</v>
          </cell>
          <cell r="L15">
            <v>63900</v>
          </cell>
          <cell r="M15">
            <v>6463.6999999999971</v>
          </cell>
          <cell r="N15">
            <v>479250</v>
          </cell>
          <cell r="O15">
            <v>57436.3</v>
          </cell>
          <cell r="P15">
            <v>430772.25</v>
          </cell>
          <cell r="Q15">
            <v>0.89884663536776221</v>
          </cell>
        </row>
        <row r="16">
          <cell r="B16">
            <v>1000</v>
          </cell>
          <cell r="C16" t="str">
            <v>GUŽVINEC</v>
          </cell>
          <cell r="D16" t="str">
            <v>Tinsmithing works on the roof</v>
          </cell>
          <cell r="E16">
            <v>16909.599999999999</v>
          </cell>
          <cell r="F16">
            <v>2254.6133333333332</v>
          </cell>
          <cell r="G16">
            <v>0</v>
          </cell>
          <cell r="H16">
            <v>2254.6133333333332</v>
          </cell>
          <cell r="I16">
            <v>0</v>
          </cell>
          <cell r="J16">
            <v>16909.599999999999</v>
          </cell>
          <cell r="K16">
            <v>0</v>
          </cell>
          <cell r="L16">
            <v>1430</v>
          </cell>
          <cell r="M16">
            <v>-824.61333333333323</v>
          </cell>
          <cell r="N16">
            <v>10725</v>
          </cell>
          <cell r="O16">
            <v>2254.6133333333332</v>
          </cell>
          <cell r="P16">
            <v>16909.599999999999</v>
          </cell>
          <cell r="Q16">
            <v>1.5766526806526806</v>
          </cell>
        </row>
        <row r="17">
          <cell r="B17">
            <v>1100</v>
          </cell>
          <cell r="C17">
            <v>0</v>
          </cell>
          <cell r="D17" t="str">
            <v>Aluminum hardware - internal doors, external doors, windows and glass facades</v>
          </cell>
          <cell r="E17">
            <v>746000</v>
          </cell>
          <cell r="F17">
            <v>99466.666666666672</v>
          </cell>
          <cell r="G17">
            <v>0.2</v>
          </cell>
          <cell r="H17">
            <v>79573.333333333343</v>
          </cell>
          <cell r="I17">
            <v>-19893.333333333328</v>
          </cell>
          <cell r="J17">
            <v>596800.00000000012</v>
          </cell>
          <cell r="K17">
            <v>0.35</v>
          </cell>
          <cell r="L17">
            <v>64653.33</v>
          </cell>
          <cell r="M17">
            <v>-34813.33666666667</v>
          </cell>
          <cell r="N17">
            <v>484900</v>
          </cell>
          <cell r="O17">
            <v>64653.333333333336</v>
          </cell>
          <cell r="P17">
            <v>484900</v>
          </cell>
          <cell r="Q17">
            <v>1.0000000515570246</v>
          </cell>
        </row>
        <row r="18">
          <cell r="B18">
            <v>1200</v>
          </cell>
          <cell r="C18">
            <v>0</v>
          </cell>
          <cell r="D18" t="str">
            <v>Laying floor work - epoxy, tiles in corridors and toilets, floors in the restaurant</v>
          </cell>
          <cell r="E18">
            <v>1022000</v>
          </cell>
          <cell r="F18">
            <v>136266.66666666666</v>
          </cell>
          <cell r="G18">
            <v>0.2</v>
          </cell>
          <cell r="H18">
            <v>109013.33333333333</v>
          </cell>
          <cell r="I18">
            <v>-27253.333333333328</v>
          </cell>
          <cell r="J18">
            <v>817600</v>
          </cell>
          <cell r="K18">
            <v>0.4</v>
          </cell>
          <cell r="L18">
            <v>81760</v>
          </cell>
          <cell r="M18">
            <v>-54506.666666666657</v>
          </cell>
          <cell r="N18">
            <v>613200</v>
          </cell>
          <cell r="O18">
            <v>81760</v>
          </cell>
          <cell r="P18">
            <v>613200</v>
          </cell>
          <cell r="Q18">
            <v>1</v>
          </cell>
        </row>
        <row r="19">
          <cell r="B19">
            <v>1300</v>
          </cell>
          <cell r="C19">
            <v>0</v>
          </cell>
          <cell r="D19" t="str">
            <v>Painting works - painting of interior walls and ceilings</v>
          </cell>
          <cell r="E19">
            <v>143000</v>
          </cell>
          <cell r="F19">
            <v>19066.666666666668</v>
          </cell>
          <cell r="G19">
            <v>7.0000000000000007E-2</v>
          </cell>
          <cell r="H19">
            <v>17732</v>
          </cell>
          <cell r="I19">
            <v>-1334.6666666666679</v>
          </cell>
          <cell r="J19">
            <v>132990</v>
          </cell>
          <cell r="K19">
            <v>0.15</v>
          </cell>
          <cell r="L19">
            <v>16206.67</v>
          </cell>
          <cell r="M19">
            <v>-2859.9966666666678</v>
          </cell>
          <cell r="N19">
            <v>121550</v>
          </cell>
          <cell r="O19">
            <v>16206.666666666668</v>
          </cell>
          <cell r="P19">
            <v>121550.00000000001</v>
          </cell>
          <cell r="Q19">
            <v>0.99999979432336605</v>
          </cell>
        </row>
        <row r="20">
          <cell r="B20">
            <v>1400</v>
          </cell>
          <cell r="C20">
            <v>0</v>
          </cell>
          <cell r="D20" t="str">
            <v>Various craft works - Sectional sliding doors, metal fence around the plot, the entrance ramp to the entrance, miscellaneous</v>
          </cell>
          <cell r="E20">
            <v>304000</v>
          </cell>
          <cell r="F20">
            <v>40533.333333333336</v>
          </cell>
          <cell r="G20">
            <v>0.15</v>
          </cell>
          <cell r="H20">
            <v>34453.333333333336</v>
          </cell>
          <cell r="I20">
            <v>-6080</v>
          </cell>
          <cell r="J20">
            <v>258400.00000000003</v>
          </cell>
          <cell r="K20">
            <v>0.25</v>
          </cell>
          <cell r="L20">
            <v>30400</v>
          </cell>
          <cell r="M20">
            <v>-10133.333333333336</v>
          </cell>
          <cell r="N20">
            <v>228000</v>
          </cell>
          <cell r="O20">
            <v>30400</v>
          </cell>
          <cell r="P20">
            <v>228000</v>
          </cell>
          <cell r="Q20">
            <v>1</v>
          </cell>
        </row>
        <row r="21">
          <cell r="B21">
            <v>1500</v>
          </cell>
          <cell r="C21">
            <v>0</v>
          </cell>
          <cell r="D21" t="str">
            <v>Works on fire protection - fire doors, wall rocks, fire gaskets, wall panels</v>
          </cell>
          <cell r="E21">
            <v>624000</v>
          </cell>
          <cell r="F21">
            <v>83200</v>
          </cell>
          <cell r="G21">
            <v>0.2</v>
          </cell>
          <cell r="H21">
            <v>66560</v>
          </cell>
          <cell r="I21">
            <v>-16640</v>
          </cell>
          <cell r="J21">
            <v>499200</v>
          </cell>
          <cell r="K21">
            <v>0.45</v>
          </cell>
          <cell r="L21">
            <v>45760</v>
          </cell>
          <cell r="M21">
            <v>-37440</v>
          </cell>
          <cell r="N21">
            <v>343200</v>
          </cell>
          <cell r="O21">
            <v>45760</v>
          </cell>
          <cell r="P21">
            <v>343200</v>
          </cell>
          <cell r="Q21">
            <v>1</v>
          </cell>
        </row>
        <row r="22">
          <cell r="B22">
            <v>1600</v>
          </cell>
          <cell r="C22">
            <v>0</v>
          </cell>
          <cell r="D22" t="str">
            <v>HORTICULTURE - humus earth, plants and trees, watering</v>
          </cell>
          <cell r="E22">
            <v>219000</v>
          </cell>
          <cell r="F22">
            <v>29200</v>
          </cell>
          <cell r="G22">
            <v>0.5</v>
          </cell>
          <cell r="H22">
            <v>14600</v>
          </cell>
          <cell r="I22">
            <v>-14600</v>
          </cell>
          <cell r="J22">
            <v>109500</v>
          </cell>
          <cell r="K22">
            <v>0.6</v>
          </cell>
          <cell r="L22">
            <v>11680</v>
          </cell>
          <cell r="M22">
            <v>-17520</v>
          </cell>
          <cell r="N22">
            <v>87600</v>
          </cell>
          <cell r="O22">
            <v>11680</v>
          </cell>
          <cell r="P22">
            <v>87600</v>
          </cell>
          <cell r="Q22">
            <v>1</v>
          </cell>
        </row>
        <row r="23">
          <cell r="B23" t="str">
            <v>B</v>
          </cell>
          <cell r="C23">
            <v>0</v>
          </cell>
          <cell r="D23" t="str">
            <v>TOTAL CRAFT works</v>
          </cell>
          <cell r="E23">
            <v>3505681.85</v>
          </cell>
          <cell r="F23">
            <v>467424.2466666667</v>
          </cell>
          <cell r="G23">
            <v>-0.18356200805843242</v>
          </cell>
          <cell r="H23">
            <v>381622.91333333333</v>
          </cell>
          <cell r="I23">
            <v>-85801.333333333372</v>
          </cell>
          <cell r="J23">
            <v>2862171.85</v>
          </cell>
          <cell r="K23">
            <v>-0.32440389592113161</v>
          </cell>
          <cell r="L23">
            <v>315790</v>
          </cell>
          <cell r="M23">
            <v>-151634.2466666667</v>
          </cell>
          <cell r="N23">
            <v>2368425</v>
          </cell>
          <cell r="O23">
            <v>310150.91333333333</v>
          </cell>
          <cell r="P23">
            <v>2326131.85</v>
          </cell>
          <cell r="Q23">
            <v>0.98214292198401887</v>
          </cell>
        </row>
        <row r="24">
          <cell r="B24">
            <v>0</v>
          </cell>
          <cell r="C24">
            <v>0</v>
          </cell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</row>
        <row r="25">
          <cell r="B25" t="str">
            <v>C</v>
          </cell>
          <cell r="C25">
            <v>0</v>
          </cell>
          <cell r="D25" t="str">
            <v>INSTALLATION works - electric, water and drainage, HVAC, Electric Power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  <cell r="J25">
            <v>0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0</v>
          </cell>
          <cell r="Q25">
            <v>0</v>
          </cell>
        </row>
        <row r="26">
          <cell r="B26" t="str">
            <v>PKV electro</v>
          </cell>
          <cell r="C26">
            <v>0</v>
          </cell>
          <cell r="D26" t="str">
            <v>Electrical  installations - power supply, power distribution, lighting (with earth and concrete works)</v>
          </cell>
          <cell r="E26">
            <v>2348000</v>
          </cell>
          <cell r="F26">
            <v>313066.66666666669</v>
          </cell>
          <cell r="G26">
            <v>0.2</v>
          </cell>
          <cell r="H26">
            <v>250453.33333333334</v>
          </cell>
          <cell r="I26">
            <v>-62613.333333333343</v>
          </cell>
          <cell r="J26">
            <v>1878400</v>
          </cell>
          <cell r="K26">
            <v>0.35</v>
          </cell>
          <cell r="L26">
            <v>203493.33</v>
          </cell>
          <cell r="M26">
            <v>-109573.3366666667</v>
          </cell>
          <cell r="N26">
            <v>1526200</v>
          </cell>
          <cell r="O26">
            <v>203493.33333333337</v>
          </cell>
          <cell r="P26">
            <v>1526200.0000000002</v>
          </cell>
          <cell r="Q26">
            <v>1.0000000163805536</v>
          </cell>
        </row>
        <row r="27">
          <cell r="B27" t="str">
            <v>PKV hydro</v>
          </cell>
          <cell r="C27">
            <v>0</v>
          </cell>
          <cell r="D27" t="str">
            <v>Hydro installations - water supply and drainage (with earth and concrete works) + concreate works of Wastewater Treatment Plants</v>
          </cell>
          <cell r="E27">
            <v>2250000</v>
          </cell>
          <cell r="F27">
            <v>300000</v>
          </cell>
          <cell r="G27">
            <v>0.2</v>
          </cell>
          <cell r="H27">
            <v>240000</v>
          </cell>
          <cell r="I27">
            <v>-60000</v>
          </cell>
          <cell r="J27">
            <v>1800000</v>
          </cell>
          <cell r="K27">
            <v>0.3</v>
          </cell>
          <cell r="L27">
            <v>210000</v>
          </cell>
          <cell r="M27">
            <v>-90000</v>
          </cell>
          <cell r="N27">
            <v>1575000</v>
          </cell>
          <cell r="O27">
            <v>210000</v>
          </cell>
          <cell r="P27">
            <v>1575000</v>
          </cell>
          <cell r="Q27">
            <v>1</v>
          </cell>
        </row>
        <row r="28">
          <cell r="B28" t="str">
            <v>UPOV</v>
          </cell>
          <cell r="C28">
            <v>0</v>
          </cell>
          <cell r="D28" t="str">
            <v>Wastewater Treatment Plants - construction and equipment without earth and concrete works</v>
          </cell>
          <cell r="E28">
            <v>872340</v>
          </cell>
          <cell r="F28">
            <v>116312</v>
          </cell>
          <cell r="G28">
            <v>0.1</v>
          </cell>
          <cell r="H28">
            <v>104680.8</v>
          </cell>
          <cell r="I28">
            <v>-11631.199999999997</v>
          </cell>
          <cell r="J28">
            <v>785106</v>
          </cell>
          <cell r="K28">
            <v>0.2</v>
          </cell>
          <cell r="L28">
            <v>93049.600000000006</v>
          </cell>
          <cell r="M28">
            <v>-23262.399999999994</v>
          </cell>
          <cell r="N28">
            <v>697872</v>
          </cell>
          <cell r="O28">
            <v>93049.600000000006</v>
          </cell>
          <cell r="P28">
            <v>697872</v>
          </cell>
          <cell r="Q28">
            <v>1</v>
          </cell>
        </row>
        <row r="29">
          <cell r="B29" t="str">
            <v>PKV mechanical</v>
          </cell>
          <cell r="C29">
            <v>0</v>
          </cell>
          <cell r="D29" t="str">
            <v>Mechanical works - HVAC</v>
          </cell>
          <cell r="E29">
            <v>2200000</v>
          </cell>
          <cell r="F29">
            <v>293333.33333333331</v>
          </cell>
          <cell r="G29">
            <v>0.2</v>
          </cell>
          <cell r="H29">
            <v>234666.66666666666</v>
          </cell>
          <cell r="I29">
            <v>-58666.666666666657</v>
          </cell>
          <cell r="J29">
            <v>1760000</v>
          </cell>
          <cell r="K29">
            <v>0.3</v>
          </cell>
          <cell r="L29">
            <v>205333.33</v>
          </cell>
          <cell r="M29">
            <v>-88000.003333333327</v>
          </cell>
          <cell r="N29">
            <v>1540000</v>
          </cell>
          <cell r="O29">
            <v>205333.33333333331</v>
          </cell>
          <cell r="P29">
            <v>1539999.9999999998</v>
          </cell>
          <cell r="Q29">
            <v>1.0000000162337666</v>
          </cell>
        </row>
        <row r="30">
          <cell r="B30" t="str">
            <v>Electric Power</v>
          </cell>
          <cell r="C30" t="str">
            <v>HEP</v>
          </cell>
          <cell r="D30" t="str">
            <v>Construction of a 600 kW substation owned by Croatia national electrical company HEP</v>
          </cell>
          <cell r="E30">
            <v>810000</v>
          </cell>
          <cell r="F30">
            <v>108000</v>
          </cell>
          <cell r="G30">
            <v>0</v>
          </cell>
          <cell r="H30">
            <v>108000</v>
          </cell>
          <cell r="I30">
            <v>0</v>
          </cell>
          <cell r="J30">
            <v>810000</v>
          </cell>
          <cell r="K30">
            <v>0</v>
          </cell>
          <cell r="L30">
            <v>110000</v>
          </cell>
          <cell r="M30">
            <v>2000</v>
          </cell>
          <cell r="N30">
            <v>825000</v>
          </cell>
          <cell r="O30">
            <v>108000</v>
          </cell>
          <cell r="P30">
            <v>810000</v>
          </cell>
          <cell r="Q30">
            <v>0.98181818181818181</v>
          </cell>
        </row>
        <row r="31">
          <cell r="B31" t="str">
            <v>SMOKE</v>
          </cell>
          <cell r="C31" t="str">
            <v>GUŽVINEC</v>
          </cell>
          <cell r="D31" t="str">
            <v>Removing smoke - protection works of smoke</v>
          </cell>
          <cell r="E31">
            <v>130205</v>
          </cell>
          <cell r="F31">
            <v>17360.666666666668</v>
          </cell>
          <cell r="G31">
            <v>0</v>
          </cell>
          <cell r="H31">
            <v>17360.666666666668</v>
          </cell>
          <cell r="I31">
            <v>0</v>
          </cell>
          <cell r="J31">
            <v>130205.00000000001</v>
          </cell>
          <cell r="K31">
            <v>0</v>
          </cell>
          <cell r="L31">
            <v>17593.330000000002</v>
          </cell>
          <cell r="M31">
            <v>232.66333333333387</v>
          </cell>
          <cell r="N31">
            <v>131950</v>
          </cell>
          <cell r="O31">
            <v>17360.666666666668</v>
          </cell>
          <cell r="P31">
            <v>130205</v>
          </cell>
          <cell r="Q31">
            <v>0.98677548063195919</v>
          </cell>
        </row>
        <row r="32">
          <cell r="B32" t="str">
            <v>C</v>
          </cell>
          <cell r="C32">
            <v>0</v>
          </cell>
          <cell r="D32" t="str">
            <v>TOTAL INSTALLATION works</v>
          </cell>
          <cell r="E32">
            <v>8610545</v>
          </cell>
          <cell r="F32">
            <v>1148072.6666666667</v>
          </cell>
          <cell r="G32">
            <v>-0.16803047890696818</v>
          </cell>
          <cell r="H32">
            <v>955161.46666666667</v>
          </cell>
          <cell r="I32">
            <v>-192911.20000000007</v>
          </cell>
          <cell r="J32">
            <v>7163711</v>
          </cell>
          <cell r="K32">
            <v>-0.26880098762621885</v>
          </cell>
          <cell r="L32">
            <v>839469.6</v>
          </cell>
          <cell r="M32">
            <v>-308603.06666666677</v>
          </cell>
          <cell r="N32">
            <v>6296022</v>
          </cell>
          <cell r="O32">
            <v>837236.93333333335</v>
          </cell>
          <cell r="P32">
            <v>6279277</v>
          </cell>
          <cell r="Q32">
            <v>0.99734038413461712</v>
          </cell>
        </row>
        <row r="33">
          <cell r="B33">
            <v>0</v>
          </cell>
          <cell r="C33">
            <v>0</v>
          </cell>
          <cell r="D33">
            <v>0</v>
          </cell>
          <cell r="E33">
            <v>0</v>
          </cell>
          <cell r="F33">
            <v>0</v>
          </cell>
          <cell r="H33">
            <v>0</v>
          </cell>
          <cell r="J33">
            <v>0</v>
          </cell>
          <cell r="L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</row>
        <row r="34">
          <cell r="B34">
            <v>0</v>
          </cell>
          <cell r="C34">
            <v>0</v>
          </cell>
          <cell r="D34">
            <v>0</v>
          </cell>
          <cell r="E34">
            <v>0</v>
          </cell>
          <cell r="F34">
            <v>0</v>
          </cell>
          <cell r="H34">
            <v>0</v>
          </cell>
          <cell r="J34">
            <v>0</v>
          </cell>
          <cell r="L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</row>
        <row r="35">
          <cell r="B35" t="str">
            <v>A+B+C</v>
          </cell>
          <cell r="C35">
            <v>0</v>
          </cell>
          <cell r="D35" t="str">
            <v>TOTAL:</v>
          </cell>
          <cell r="E35">
            <v>23260283.91</v>
          </cell>
          <cell r="F35">
            <v>3101371.1880000001</v>
          </cell>
          <cell r="G35">
            <v>-0.14660807723563157</v>
          </cell>
          <cell r="H35">
            <v>2646685.1213333337</v>
          </cell>
          <cell r="I35">
            <v>-454686.06666666665</v>
          </cell>
          <cell r="J35">
            <v>19850138.410000004</v>
          </cell>
          <cell r="K35">
            <v>-0.19516342008398127</v>
          </cell>
          <cell r="L35">
            <v>2496096.98</v>
          </cell>
          <cell r="M35">
            <v>-605274.20800000033</v>
          </cell>
          <cell r="N35">
            <v>18720727.359999999</v>
          </cell>
          <cell r="O35">
            <v>2485268.3880000003</v>
          </cell>
          <cell r="P35">
            <v>18639512.91</v>
          </cell>
          <cell r="Q35">
            <v>0.99566179035239255</v>
          </cell>
        </row>
        <row r="36">
          <cell r="B36" t="str">
            <v>VAT</v>
          </cell>
          <cell r="C36">
            <v>0</v>
          </cell>
          <cell r="D36" t="str">
            <v>VAT</v>
          </cell>
          <cell r="E36">
            <v>5815070.9775</v>
          </cell>
          <cell r="F36">
            <v>775342.79700000002</v>
          </cell>
          <cell r="G36">
            <v>0</v>
          </cell>
          <cell r="H36">
            <v>661671.28033333342</v>
          </cell>
          <cell r="I36">
            <v>-113671.51666666666</v>
          </cell>
          <cell r="J36">
            <v>4962534.602500001</v>
          </cell>
          <cell r="K36">
            <v>0</v>
          </cell>
          <cell r="L36">
            <v>624024.25</v>
          </cell>
          <cell r="M36">
            <v>-151318.55200000008</v>
          </cell>
          <cell r="N36">
            <v>4680181.84</v>
          </cell>
          <cell r="O36">
            <v>621317.09700000007</v>
          </cell>
          <cell r="P36">
            <v>4659878.2275</v>
          </cell>
          <cell r="Q36">
            <v>0.99566178237464342</v>
          </cell>
        </row>
        <row r="37">
          <cell r="B37">
            <v>0</v>
          </cell>
          <cell r="C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</row>
        <row r="38">
          <cell r="B38" t="str">
            <v>ABC +VAT</v>
          </cell>
          <cell r="C38">
            <v>0</v>
          </cell>
          <cell r="D38" t="str">
            <v>TOTAL INCLUDING VAT</v>
          </cell>
          <cell r="E38">
            <v>29075354.887499999</v>
          </cell>
          <cell r="F38">
            <v>3876713.9850000003</v>
          </cell>
          <cell r="G38">
            <v>0</v>
          </cell>
          <cell r="H38">
            <v>3308356.4016666673</v>
          </cell>
          <cell r="I38">
            <v>-568357.58333333326</v>
          </cell>
          <cell r="J38">
            <v>24812673.012500003</v>
          </cell>
          <cell r="K38">
            <v>0</v>
          </cell>
          <cell r="L38">
            <v>3120121.23</v>
          </cell>
          <cell r="M38">
            <v>-756592.76000000047</v>
          </cell>
          <cell r="N38">
            <v>23400909.199999999</v>
          </cell>
          <cell r="O38">
            <v>3106585.4850000003</v>
          </cell>
          <cell r="P38">
            <v>23299391.137499999</v>
          </cell>
          <cell r="Q38">
            <v>0.99566178875684275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B3:H50"/>
  <sheetViews>
    <sheetView showGridLines="0" topLeftCell="A17" zoomScale="60" zoomScaleNormal="60" workbookViewId="0">
      <selection activeCell="L31" sqref="L31"/>
    </sheetView>
  </sheetViews>
  <sheetFormatPr defaultRowHeight="15" x14ac:dyDescent="0.25"/>
  <cols>
    <col min="2" max="2" width="9.7109375" customWidth="1"/>
    <col min="3" max="3" width="43.7109375" bestFit="1" customWidth="1"/>
    <col min="4" max="4" width="17.140625" bestFit="1" customWidth="1"/>
    <col min="5" max="5" width="17.140625" customWidth="1"/>
    <col min="6" max="6" width="17.140625" bestFit="1" customWidth="1"/>
    <col min="7" max="7" width="17.140625" customWidth="1"/>
    <col min="8" max="8" width="13.7109375" bestFit="1" customWidth="1"/>
  </cols>
  <sheetData>
    <row r="3" spans="2:8" ht="15.75" thickBot="1" x14ac:dyDescent="0.3"/>
    <row r="4" spans="2:8" ht="45.75" thickBot="1" x14ac:dyDescent="0.3">
      <c r="C4" s="1"/>
      <c r="D4" s="54" t="s">
        <v>36</v>
      </c>
      <c r="E4" s="55"/>
      <c r="F4" s="54" t="s">
        <v>37</v>
      </c>
      <c r="G4" s="55"/>
      <c r="H4" s="15" t="s">
        <v>40</v>
      </c>
    </row>
    <row r="5" spans="2:8" x14ac:dyDescent="0.25">
      <c r="C5" s="1"/>
      <c r="D5" s="8" t="s">
        <v>42</v>
      </c>
      <c r="E5" s="9" t="s">
        <v>43</v>
      </c>
      <c r="F5" s="8" t="s">
        <v>42</v>
      </c>
      <c r="G5" s="9" t="s">
        <v>43</v>
      </c>
      <c r="H5" s="14"/>
    </row>
    <row r="6" spans="2:8" ht="18.75" x14ac:dyDescent="0.25">
      <c r="B6">
        <v>20</v>
      </c>
      <c r="C6" s="2" t="s">
        <v>0</v>
      </c>
      <c r="D6" s="4"/>
      <c r="E6" s="5">
        <f>D6*B6</f>
        <v>0</v>
      </c>
      <c r="F6" s="4"/>
      <c r="G6" s="5">
        <f>F6*B6</f>
        <v>0</v>
      </c>
      <c r="H6" s="11"/>
    </row>
    <row r="7" spans="2:8" ht="18.75" x14ac:dyDescent="0.25">
      <c r="B7">
        <v>1</v>
      </c>
      <c r="C7" s="2" t="s">
        <v>12</v>
      </c>
      <c r="D7" s="4"/>
      <c r="E7" s="5">
        <f t="shared" ref="E7:E18" si="0">D7*B7</f>
        <v>0</v>
      </c>
      <c r="F7" s="4"/>
      <c r="G7" s="5">
        <f t="shared" ref="G7:G50" si="1">F7*B7</f>
        <v>0</v>
      </c>
      <c r="H7" s="11"/>
    </row>
    <row r="8" spans="2:8" ht="18.75" x14ac:dyDescent="0.25">
      <c r="B8">
        <v>24</v>
      </c>
      <c r="C8" s="2" t="s">
        <v>18</v>
      </c>
      <c r="D8" s="4"/>
      <c r="E8" s="5">
        <f t="shared" si="0"/>
        <v>0</v>
      </c>
      <c r="F8" s="4"/>
      <c r="G8" s="5">
        <f t="shared" si="1"/>
        <v>0</v>
      </c>
      <c r="H8" s="11"/>
    </row>
    <row r="9" spans="2:8" ht="18.75" x14ac:dyDescent="0.25">
      <c r="B9">
        <v>20</v>
      </c>
      <c r="C9" s="2" t="s">
        <v>1</v>
      </c>
      <c r="D9" s="4"/>
      <c r="E9" s="5">
        <f t="shared" si="0"/>
        <v>0</v>
      </c>
      <c r="F9" s="4">
        <v>5</v>
      </c>
      <c r="G9" s="5">
        <f t="shared" si="1"/>
        <v>100</v>
      </c>
      <c r="H9" s="16" t="s">
        <v>38</v>
      </c>
    </row>
    <row r="10" spans="2:8" ht="18.75" x14ac:dyDescent="0.25">
      <c r="B10">
        <v>1</v>
      </c>
      <c r="C10" s="2" t="s">
        <v>13</v>
      </c>
      <c r="D10" s="4"/>
      <c r="E10" s="5">
        <f t="shared" si="0"/>
        <v>0</v>
      </c>
      <c r="F10" s="4"/>
      <c r="G10" s="5">
        <f t="shared" si="1"/>
        <v>0</v>
      </c>
      <c r="H10" s="11"/>
    </row>
    <row r="11" spans="2:8" ht="18.75" x14ac:dyDescent="0.25">
      <c r="B11">
        <v>24</v>
      </c>
      <c r="C11" s="2" t="s">
        <v>19</v>
      </c>
      <c r="D11" s="4"/>
      <c r="E11" s="5">
        <f t="shared" si="0"/>
        <v>0</v>
      </c>
      <c r="F11" s="4"/>
      <c r="G11" s="5">
        <f t="shared" si="1"/>
        <v>0</v>
      </c>
      <c r="H11" s="11"/>
    </row>
    <row r="12" spans="2:8" ht="18.75" x14ac:dyDescent="0.25">
      <c r="B12">
        <v>20</v>
      </c>
      <c r="C12" s="2" t="s">
        <v>14</v>
      </c>
      <c r="D12" s="4"/>
      <c r="E12" s="5">
        <f t="shared" si="0"/>
        <v>0</v>
      </c>
      <c r="F12" s="4"/>
      <c r="G12" s="5">
        <f t="shared" si="1"/>
        <v>0</v>
      </c>
      <c r="H12" s="11"/>
    </row>
    <row r="13" spans="2:8" ht="18.75" x14ac:dyDescent="0.25">
      <c r="B13">
        <v>1</v>
      </c>
      <c r="C13" s="2" t="s">
        <v>15</v>
      </c>
      <c r="D13" s="4"/>
      <c r="E13" s="5">
        <f t="shared" si="0"/>
        <v>0</v>
      </c>
      <c r="F13" s="4"/>
      <c r="G13" s="5">
        <f t="shared" si="1"/>
        <v>0</v>
      </c>
      <c r="H13" s="11"/>
    </row>
    <row r="14" spans="2:8" ht="18.75" x14ac:dyDescent="0.25">
      <c r="B14">
        <v>20</v>
      </c>
      <c r="C14" s="2" t="s">
        <v>17</v>
      </c>
      <c r="D14" s="4"/>
      <c r="E14" s="5">
        <f t="shared" si="0"/>
        <v>0</v>
      </c>
      <c r="F14" s="4">
        <v>7</v>
      </c>
      <c r="G14" s="5">
        <f t="shared" si="1"/>
        <v>140</v>
      </c>
      <c r="H14" s="16" t="s">
        <v>39</v>
      </c>
    </row>
    <row r="15" spans="2:8" ht="18.75" x14ac:dyDescent="0.25">
      <c r="B15">
        <v>24</v>
      </c>
      <c r="C15" s="2" t="s">
        <v>31</v>
      </c>
      <c r="D15" s="4"/>
      <c r="E15" s="5">
        <f t="shared" si="0"/>
        <v>0</v>
      </c>
      <c r="F15" s="4">
        <v>4</v>
      </c>
      <c r="G15" s="5">
        <f t="shared" si="1"/>
        <v>96</v>
      </c>
      <c r="H15" s="11"/>
    </row>
    <row r="16" spans="2:8" ht="18.75" x14ac:dyDescent="0.25">
      <c r="B16">
        <v>20</v>
      </c>
      <c r="C16" s="2" t="s">
        <v>16</v>
      </c>
      <c r="D16" s="4"/>
      <c r="E16" s="5">
        <f t="shared" si="0"/>
        <v>0</v>
      </c>
      <c r="F16" s="4">
        <v>4</v>
      </c>
      <c r="G16" s="5">
        <f t="shared" si="1"/>
        <v>80</v>
      </c>
      <c r="H16" s="11"/>
    </row>
    <row r="17" spans="2:8" ht="18.75" x14ac:dyDescent="0.25">
      <c r="B17">
        <v>20</v>
      </c>
      <c r="C17" s="2" t="s">
        <v>2</v>
      </c>
      <c r="D17" s="4"/>
      <c r="E17" s="5">
        <f t="shared" si="0"/>
        <v>0</v>
      </c>
      <c r="F17" s="4"/>
      <c r="G17" s="5">
        <f t="shared" si="1"/>
        <v>0</v>
      </c>
      <c r="H17" s="11"/>
    </row>
    <row r="18" spans="2:8" ht="18.75" x14ac:dyDescent="0.25">
      <c r="B18">
        <v>1</v>
      </c>
      <c r="C18" s="2" t="s">
        <v>20</v>
      </c>
      <c r="D18" s="4"/>
      <c r="E18" s="5">
        <f t="shared" si="0"/>
        <v>0</v>
      </c>
      <c r="F18" s="4"/>
      <c r="G18" s="5">
        <f t="shared" si="1"/>
        <v>0</v>
      </c>
      <c r="H18" s="11"/>
    </row>
    <row r="19" spans="2:8" ht="18.75" x14ac:dyDescent="0.25">
      <c r="C19" s="2"/>
      <c r="D19" s="4"/>
      <c r="E19" s="5"/>
      <c r="F19" s="4"/>
      <c r="G19" s="5">
        <f t="shared" si="1"/>
        <v>0</v>
      </c>
      <c r="H19" s="11"/>
    </row>
    <row r="20" spans="2:8" ht="18.75" x14ac:dyDescent="0.25">
      <c r="B20">
        <v>20</v>
      </c>
      <c r="C20" s="2" t="s">
        <v>3</v>
      </c>
      <c r="D20" s="4">
        <f>E20/B20</f>
        <v>58</v>
      </c>
      <c r="E20" s="5">
        <v>1160</v>
      </c>
      <c r="F20" s="4">
        <v>8</v>
      </c>
      <c r="G20" s="5">
        <f t="shared" si="1"/>
        <v>160</v>
      </c>
      <c r="H20" s="11" t="s">
        <v>51</v>
      </c>
    </row>
    <row r="21" spans="2:8" ht="18.75" x14ac:dyDescent="0.25">
      <c r="B21">
        <v>20</v>
      </c>
      <c r="C21" s="2" t="s">
        <v>25</v>
      </c>
      <c r="D21" s="4">
        <f>E21/B21</f>
        <v>240</v>
      </c>
      <c r="E21" s="5">
        <v>4800</v>
      </c>
      <c r="F21" s="4">
        <v>16</v>
      </c>
      <c r="G21" s="5">
        <f t="shared" si="1"/>
        <v>320</v>
      </c>
      <c r="H21" s="11" t="s">
        <v>51</v>
      </c>
    </row>
    <row r="22" spans="2:8" ht="18.75" x14ac:dyDescent="0.25">
      <c r="B22">
        <v>1</v>
      </c>
      <c r="C22" s="2" t="s">
        <v>10</v>
      </c>
      <c r="D22" s="4">
        <v>103</v>
      </c>
      <c r="E22" s="5">
        <f t="shared" ref="E22:E43" si="2">D22*B22</f>
        <v>103</v>
      </c>
      <c r="F22" s="4"/>
      <c r="G22" s="5">
        <f t="shared" si="1"/>
        <v>0</v>
      </c>
      <c r="H22" s="11" t="s">
        <v>54</v>
      </c>
    </row>
    <row r="23" spans="2:8" ht="18.75" x14ac:dyDescent="0.25">
      <c r="B23">
        <v>24</v>
      </c>
      <c r="C23" s="3" t="s">
        <v>24</v>
      </c>
      <c r="D23" s="4">
        <f>E23/24</f>
        <v>591</v>
      </c>
      <c r="E23" s="5">
        <v>14184</v>
      </c>
      <c r="F23" s="4">
        <v>13</v>
      </c>
      <c r="G23" s="5">
        <f t="shared" si="1"/>
        <v>312</v>
      </c>
      <c r="H23" s="12" t="s">
        <v>53</v>
      </c>
    </row>
    <row r="24" spans="2:8" ht="18.75" x14ac:dyDescent="0.25">
      <c r="B24">
        <v>20</v>
      </c>
      <c r="C24" s="3" t="s">
        <v>41</v>
      </c>
      <c r="D24" s="4">
        <f>E24/B24</f>
        <v>125</v>
      </c>
      <c r="E24" s="5">
        <v>2500</v>
      </c>
      <c r="F24" s="4">
        <v>41</v>
      </c>
      <c r="G24" s="5">
        <f t="shared" si="1"/>
        <v>820</v>
      </c>
      <c r="H24" s="12" t="s">
        <v>52</v>
      </c>
    </row>
    <row r="25" spans="2:8" ht="18.75" x14ac:dyDescent="0.25">
      <c r="B25">
        <v>20</v>
      </c>
      <c r="C25" s="3" t="s">
        <v>30</v>
      </c>
      <c r="D25" s="4">
        <v>32</v>
      </c>
      <c r="E25" s="5">
        <v>660</v>
      </c>
      <c r="F25" s="4">
        <v>6</v>
      </c>
      <c r="G25" s="5">
        <f t="shared" si="1"/>
        <v>120</v>
      </c>
      <c r="H25" s="11"/>
    </row>
    <row r="26" spans="2:8" ht="18.75" x14ac:dyDescent="0.25">
      <c r="C26" s="3"/>
      <c r="D26" s="4"/>
      <c r="E26" s="5"/>
      <c r="F26" s="4"/>
      <c r="G26" s="5">
        <f t="shared" si="1"/>
        <v>0</v>
      </c>
      <c r="H26" s="11"/>
    </row>
    <row r="27" spans="2:8" ht="18.75" x14ac:dyDescent="0.25">
      <c r="B27">
        <v>20</v>
      </c>
      <c r="C27" s="2" t="s">
        <v>4</v>
      </c>
      <c r="D27" s="4">
        <f>E27/B27</f>
        <v>110</v>
      </c>
      <c r="E27" s="5">
        <v>2200</v>
      </c>
      <c r="F27" s="4">
        <v>17</v>
      </c>
      <c r="G27" s="5">
        <f t="shared" si="1"/>
        <v>340</v>
      </c>
      <c r="H27" s="11" t="s">
        <v>46</v>
      </c>
    </row>
    <row r="28" spans="2:8" ht="18.75" x14ac:dyDescent="0.25">
      <c r="B28">
        <v>24</v>
      </c>
      <c r="C28" s="2" t="s">
        <v>11</v>
      </c>
      <c r="D28" s="4">
        <f>E28/B28</f>
        <v>120</v>
      </c>
      <c r="E28" s="5">
        <v>2880</v>
      </c>
      <c r="F28" s="4">
        <v>16</v>
      </c>
      <c r="G28" s="5">
        <f t="shared" si="1"/>
        <v>384</v>
      </c>
      <c r="H28" s="12" t="s">
        <v>44</v>
      </c>
    </row>
    <row r="29" spans="2:8" ht="18.75" x14ac:dyDescent="0.25">
      <c r="B29">
        <v>24</v>
      </c>
      <c r="C29" s="2" t="s">
        <v>5</v>
      </c>
      <c r="D29" s="4">
        <f>E29/B29</f>
        <v>10</v>
      </c>
      <c r="E29" s="5">
        <v>240</v>
      </c>
      <c r="F29" s="4">
        <v>12</v>
      </c>
      <c r="G29" s="5">
        <f t="shared" si="1"/>
        <v>288</v>
      </c>
      <c r="H29" s="11"/>
    </row>
    <row r="30" spans="2:8" ht="18.75" x14ac:dyDescent="0.25">
      <c r="B30">
        <v>1</v>
      </c>
      <c r="C30" s="3" t="s">
        <v>6</v>
      </c>
      <c r="D30" s="4">
        <v>88</v>
      </c>
      <c r="E30" s="5">
        <f t="shared" si="2"/>
        <v>88</v>
      </c>
      <c r="F30" s="4">
        <v>168</v>
      </c>
      <c r="G30" s="5">
        <f t="shared" si="1"/>
        <v>168</v>
      </c>
      <c r="H30" s="11"/>
    </row>
    <row r="31" spans="2:8" ht="18.75" x14ac:dyDescent="0.25">
      <c r="B31">
        <v>1</v>
      </c>
      <c r="C31" s="2" t="s">
        <v>9</v>
      </c>
      <c r="D31" s="4">
        <v>33</v>
      </c>
      <c r="E31" s="5">
        <f t="shared" si="2"/>
        <v>33</v>
      </c>
      <c r="F31" s="4"/>
      <c r="G31" s="5">
        <f t="shared" si="1"/>
        <v>0</v>
      </c>
      <c r="H31" s="11" t="s">
        <v>62</v>
      </c>
    </row>
    <row r="32" spans="2:8" ht="18.75" x14ac:dyDescent="0.25">
      <c r="C32" s="2"/>
      <c r="D32" s="4"/>
      <c r="E32" s="5"/>
      <c r="F32" s="4"/>
      <c r="G32" s="5"/>
      <c r="H32" s="11"/>
    </row>
    <row r="33" spans="2:8" ht="18.75" x14ac:dyDescent="0.25">
      <c r="B33">
        <v>20</v>
      </c>
      <c r="C33" s="2" t="s">
        <v>26</v>
      </c>
      <c r="D33" s="4">
        <f>E33/B33</f>
        <v>1630</v>
      </c>
      <c r="E33" s="5">
        <v>32600</v>
      </c>
      <c r="F33" s="4">
        <v>26</v>
      </c>
      <c r="G33" s="5">
        <f t="shared" si="1"/>
        <v>520</v>
      </c>
      <c r="H33" s="11" t="s">
        <v>49</v>
      </c>
    </row>
    <row r="34" spans="2:8" ht="18.75" x14ac:dyDescent="0.25">
      <c r="B34">
        <v>24</v>
      </c>
      <c r="C34" s="2" t="s">
        <v>33</v>
      </c>
      <c r="D34" s="4">
        <f>E34/B34</f>
        <v>85</v>
      </c>
      <c r="E34" s="5">
        <v>2040</v>
      </c>
      <c r="F34" s="4">
        <v>25</v>
      </c>
      <c r="G34" s="5">
        <f t="shared" si="1"/>
        <v>600</v>
      </c>
      <c r="H34" s="12" t="s">
        <v>44</v>
      </c>
    </row>
    <row r="35" spans="2:8" ht="18.75" x14ac:dyDescent="0.25">
      <c r="B35">
        <v>24</v>
      </c>
      <c r="C35" s="2" t="s">
        <v>35</v>
      </c>
      <c r="D35" s="4">
        <f>E35/B35</f>
        <v>2275</v>
      </c>
      <c r="E35" s="5">
        <v>54600</v>
      </c>
      <c r="F35" s="4">
        <v>4</v>
      </c>
      <c r="G35" s="5">
        <f t="shared" si="1"/>
        <v>96</v>
      </c>
      <c r="H35" s="11" t="s">
        <v>50</v>
      </c>
    </row>
    <row r="36" spans="2:8" ht="18.75" x14ac:dyDescent="0.25">
      <c r="B36">
        <v>1</v>
      </c>
      <c r="C36" s="2" t="s">
        <v>28</v>
      </c>
      <c r="D36" s="4">
        <v>195</v>
      </c>
      <c r="E36" s="5">
        <f t="shared" si="2"/>
        <v>195</v>
      </c>
      <c r="F36" s="4"/>
      <c r="G36" s="5">
        <f t="shared" si="1"/>
        <v>0</v>
      </c>
      <c r="H36" s="12" t="s">
        <v>63</v>
      </c>
    </row>
    <row r="37" spans="2:8" ht="18.75" x14ac:dyDescent="0.25">
      <c r="C37" s="2"/>
      <c r="D37" s="4"/>
      <c r="E37" s="5"/>
      <c r="F37" s="4"/>
      <c r="G37" s="5"/>
      <c r="H37" s="11"/>
    </row>
    <row r="38" spans="2:8" ht="18.75" x14ac:dyDescent="0.25">
      <c r="B38">
        <v>20</v>
      </c>
      <c r="C38" s="2" t="s">
        <v>7</v>
      </c>
      <c r="D38" s="4">
        <f>E38/B38</f>
        <v>177</v>
      </c>
      <c r="E38" s="5">
        <v>3540</v>
      </c>
      <c r="F38" s="4">
        <v>28</v>
      </c>
      <c r="G38" s="5">
        <f t="shared" si="1"/>
        <v>560</v>
      </c>
      <c r="H38" s="12" t="s">
        <v>45</v>
      </c>
    </row>
    <row r="39" spans="2:8" ht="18.75" x14ac:dyDescent="0.25">
      <c r="B39">
        <v>1</v>
      </c>
      <c r="C39" s="2" t="s">
        <v>8</v>
      </c>
      <c r="D39" s="4">
        <v>50</v>
      </c>
      <c r="E39" s="5">
        <v>50</v>
      </c>
      <c r="F39" s="4"/>
      <c r="G39" s="5">
        <f t="shared" si="1"/>
        <v>0</v>
      </c>
      <c r="H39" s="16" t="s">
        <v>61</v>
      </c>
    </row>
    <row r="40" spans="2:8" ht="18.75" x14ac:dyDescent="0.25">
      <c r="C40" s="2"/>
      <c r="D40" s="4"/>
      <c r="E40" s="5"/>
      <c r="F40" s="4"/>
      <c r="G40" s="5">
        <f t="shared" si="1"/>
        <v>0</v>
      </c>
      <c r="H40" s="11"/>
    </row>
    <row r="41" spans="2:8" ht="18.75" x14ac:dyDescent="0.25">
      <c r="B41">
        <v>24</v>
      </c>
      <c r="C41" s="2" t="s">
        <v>32</v>
      </c>
      <c r="D41" s="4">
        <f>E41/B41</f>
        <v>268</v>
      </c>
      <c r="E41" s="5">
        <v>6432</v>
      </c>
      <c r="F41" s="4">
        <v>13</v>
      </c>
      <c r="G41" s="5">
        <f t="shared" si="1"/>
        <v>312</v>
      </c>
      <c r="H41" s="16" t="s">
        <v>48</v>
      </c>
    </row>
    <row r="42" spans="2:8" ht="18.75" x14ac:dyDescent="0.25">
      <c r="C42" s="2"/>
      <c r="D42" s="4"/>
      <c r="E42" s="5"/>
      <c r="F42" s="4"/>
      <c r="G42" s="5"/>
      <c r="H42" s="11"/>
    </row>
    <row r="43" spans="2:8" ht="18.75" x14ac:dyDescent="0.25">
      <c r="B43">
        <v>1</v>
      </c>
      <c r="C43" s="2" t="s">
        <v>23</v>
      </c>
      <c r="D43" s="4">
        <v>97</v>
      </c>
      <c r="E43" s="5">
        <f t="shared" si="2"/>
        <v>97</v>
      </c>
      <c r="F43" s="4"/>
      <c r="G43" s="5">
        <f t="shared" si="1"/>
        <v>0</v>
      </c>
      <c r="H43" s="12" t="s">
        <v>56</v>
      </c>
    </row>
    <row r="44" spans="2:8" ht="18.75" x14ac:dyDescent="0.25">
      <c r="B44">
        <v>20</v>
      </c>
      <c r="C44" s="2" t="s">
        <v>27</v>
      </c>
      <c r="D44" s="4">
        <f>E44/B44</f>
        <v>120</v>
      </c>
      <c r="E44" s="5">
        <v>2400</v>
      </c>
      <c r="F44" s="4">
        <v>15</v>
      </c>
      <c r="G44" s="5">
        <f t="shared" si="1"/>
        <v>300</v>
      </c>
      <c r="H44" s="12" t="s">
        <v>47</v>
      </c>
    </row>
    <row r="45" spans="2:8" ht="18.75" x14ac:dyDescent="0.25">
      <c r="C45" s="2"/>
      <c r="D45" s="4"/>
      <c r="E45" s="5"/>
      <c r="F45" s="4"/>
      <c r="G45" s="5"/>
      <c r="H45" s="11"/>
    </row>
    <row r="46" spans="2:8" ht="18.75" x14ac:dyDescent="0.25">
      <c r="B46">
        <v>24</v>
      </c>
      <c r="C46" s="2" t="s">
        <v>21</v>
      </c>
      <c r="D46" s="4">
        <f>E46/24</f>
        <v>376</v>
      </c>
      <c r="E46" s="5">
        <v>9024</v>
      </c>
      <c r="F46" s="4">
        <v>7</v>
      </c>
      <c r="G46" s="5">
        <f t="shared" si="1"/>
        <v>168</v>
      </c>
      <c r="H46" s="12" t="s">
        <v>55</v>
      </c>
    </row>
    <row r="47" spans="2:8" ht="18.75" x14ac:dyDescent="0.25">
      <c r="B47">
        <v>24</v>
      </c>
      <c r="C47" s="2" t="s">
        <v>34</v>
      </c>
      <c r="D47" s="4">
        <f>E47/B47</f>
        <v>32</v>
      </c>
      <c r="E47" s="5">
        <v>768</v>
      </c>
      <c r="F47" s="4">
        <v>10</v>
      </c>
      <c r="G47" s="5">
        <f t="shared" si="1"/>
        <v>240</v>
      </c>
      <c r="H47" s="12" t="s">
        <v>60</v>
      </c>
    </row>
    <row r="48" spans="2:8" ht="18.75" x14ac:dyDescent="0.25">
      <c r="B48">
        <v>1</v>
      </c>
      <c r="C48" s="2" t="s">
        <v>22</v>
      </c>
      <c r="D48" s="4">
        <v>71</v>
      </c>
      <c r="E48" s="5">
        <v>71</v>
      </c>
      <c r="F48" s="4"/>
      <c r="G48" s="5">
        <f t="shared" si="1"/>
        <v>0</v>
      </c>
      <c r="H48" s="12" t="s">
        <v>57</v>
      </c>
    </row>
    <row r="49" spans="2:8" ht="19.5" thickBot="1" x14ac:dyDescent="0.3">
      <c r="C49" s="2" t="s">
        <v>58</v>
      </c>
      <c r="D49" s="4">
        <v>3</v>
      </c>
      <c r="E49" s="7">
        <v>3</v>
      </c>
      <c r="F49" s="4"/>
      <c r="G49" s="5"/>
      <c r="H49" s="11" t="s">
        <v>59</v>
      </c>
    </row>
    <row r="50" spans="2:8" ht="19.5" thickBot="1" x14ac:dyDescent="0.3">
      <c r="B50">
        <v>24</v>
      </c>
      <c r="C50" s="2" t="s">
        <v>29</v>
      </c>
      <c r="D50" s="6">
        <f>E50/24</f>
        <v>95</v>
      </c>
      <c r="E50" s="7">
        <v>2280</v>
      </c>
      <c r="F50" s="6">
        <v>0</v>
      </c>
      <c r="G50" s="7">
        <f t="shared" si="1"/>
        <v>0</v>
      </c>
      <c r="H50" s="13" t="s">
        <v>64</v>
      </c>
    </row>
  </sheetData>
  <mergeCells count="2">
    <mergeCell ref="F4:G4"/>
    <mergeCell ref="D4:E4"/>
  </mergeCells>
  <pageMargins left="0.70866141732283472" right="0.70866141732283472" top="0.74803149606299213" bottom="0.74803149606299213" header="0.31496062992125984" footer="0.31496062992125984"/>
  <pageSetup scale="62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B3:M57"/>
  <sheetViews>
    <sheetView showGridLines="0" tabSelected="1" topLeftCell="A46" zoomScale="60" zoomScaleNormal="60" workbookViewId="0">
      <selection activeCell="K30" sqref="K30"/>
    </sheetView>
  </sheetViews>
  <sheetFormatPr defaultRowHeight="15" x14ac:dyDescent="0.25"/>
  <cols>
    <col min="2" max="2" width="10.140625" bestFit="1" customWidth="1"/>
    <col min="3" max="3" width="9.7109375" hidden="1" customWidth="1"/>
    <col min="4" max="4" width="43.7109375" bestFit="1" customWidth="1"/>
    <col min="5" max="5" width="17.140625" bestFit="1" customWidth="1"/>
    <col min="6" max="6" width="17.140625" customWidth="1"/>
    <col min="7" max="7" width="17.140625" bestFit="1" customWidth="1"/>
    <col min="8" max="8" width="17.140625" customWidth="1"/>
    <col min="9" max="9" width="9.85546875" bestFit="1" customWidth="1"/>
    <col min="10" max="10" width="18.28515625" bestFit="1" customWidth="1"/>
    <col min="11" max="11" width="25.140625" bestFit="1" customWidth="1"/>
    <col min="12" max="12" width="53.7109375" customWidth="1"/>
    <col min="13" max="13" width="15.7109375" bestFit="1" customWidth="1"/>
  </cols>
  <sheetData>
    <row r="3" spans="2:13" ht="15.75" thickBot="1" x14ac:dyDescent="0.3"/>
    <row r="4" spans="2:13" ht="60.75" thickBot="1" x14ac:dyDescent="0.3">
      <c r="B4" s="32" t="s">
        <v>77</v>
      </c>
      <c r="C4" s="43" t="s">
        <v>67</v>
      </c>
      <c r="D4" s="38" t="s">
        <v>85</v>
      </c>
      <c r="E4" s="54" t="s">
        <v>36</v>
      </c>
      <c r="F4" s="55"/>
      <c r="G4" s="54" t="s">
        <v>37</v>
      </c>
      <c r="H4" s="56"/>
      <c r="I4" s="10" t="s">
        <v>65</v>
      </c>
      <c r="J4" s="23" t="s">
        <v>66</v>
      </c>
      <c r="K4" s="34" t="s">
        <v>84</v>
      </c>
      <c r="L4" s="10" t="s">
        <v>68</v>
      </c>
      <c r="M4" s="35" t="s">
        <v>83</v>
      </c>
    </row>
    <row r="5" spans="2:13" x14ac:dyDescent="0.25">
      <c r="B5" s="44"/>
      <c r="C5" s="33"/>
      <c r="D5" s="39"/>
      <c r="E5" s="8" t="s">
        <v>42</v>
      </c>
      <c r="F5" s="9" t="s">
        <v>43</v>
      </c>
      <c r="G5" s="8" t="s">
        <v>42</v>
      </c>
      <c r="H5" s="17" t="s">
        <v>43</v>
      </c>
      <c r="I5" s="22"/>
      <c r="J5" s="36"/>
      <c r="K5" s="22"/>
      <c r="L5" s="36"/>
      <c r="M5" s="36"/>
    </row>
    <row r="6" spans="2:13" ht="18.75" x14ac:dyDescent="0.25">
      <c r="B6" s="45">
        <v>1</v>
      </c>
      <c r="C6" s="46">
        <v>20</v>
      </c>
      <c r="D6" s="40" t="s">
        <v>0</v>
      </c>
      <c r="E6" s="4"/>
      <c r="F6" s="5">
        <f>E6*C6</f>
        <v>0</v>
      </c>
      <c r="G6" s="4"/>
      <c r="H6" s="18">
        <f>G6*C6</f>
        <v>0</v>
      </c>
      <c r="I6" s="47"/>
      <c r="J6" s="48"/>
      <c r="K6" s="28"/>
      <c r="L6" s="20"/>
      <c r="M6" s="20"/>
    </row>
    <row r="7" spans="2:13" ht="18.75" x14ac:dyDescent="0.25">
      <c r="B7" s="45">
        <v>2</v>
      </c>
      <c r="C7" s="46">
        <v>1</v>
      </c>
      <c r="D7" s="40" t="s">
        <v>12</v>
      </c>
      <c r="E7" s="4"/>
      <c r="F7" s="5">
        <f t="shared" ref="F7:F48" si="0">E7*C7</f>
        <v>0</v>
      </c>
      <c r="G7" s="4"/>
      <c r="H7" s="18">
        <f t="shared" ref="H7:H50" si="1">G7*C7</f>
        <v>0</v>
      </c>
      <c r="I7" s="47"/>
      <c r="J7" s="48"/>
      <c r="K7" s="28"/>
      <c r="L7" s="20"/>
      <c r="M7" s="20"/>
    </row>
    <row r="8" spans="2:13" ht="18.75" x14ac:dyDescent="0.3">
      <c r="B8" s="45">
        <v>3</v>
      </c>
      <c r="C8" s="46">
        <v>24</v>
      </c>
      <c r="D8" s="40" t="s">
        <v>18</v>
      </c>
      <c r="E8" s="4"/>
      <c r="F8" s="5">
        <f t="shared" si="0"/>
        <v>0</v>
      </c>
      <c r="G8" s="4"/>
      <c r="H8" s="18">
        <f t="shared" si="1"/>
        <v>0</v>
      </c>
      <c r="I8" s="24"/>
      <c r="J8" s="25"/>
      <c r="K8" s="28"/>
      <c r="L8" s="20"/>
      <c r="M8" s="20"/>
    </row>
    <row r="9" spans="2:13" ht="18.75" x14ac:dyDescent="0.3">
      <c r="B9" s="45">
        <v>4</v>
      </c>
      <c r="C9" s="46">
        <v>20</v>
      </c>
      <c r="D9" s="40" t="s">
        <v>1</v>
      </c>
      <c r="E9" s="4"/>
      <c r="F9" s="5">
        <f t="shared" si="0"/>
        <v>0</v>
      </c>
      <c r="G9" s="4">
        <v>5</v>
      </c>
      <c r="H9" s="18">
        <f t="shared" si="1"/>
        <v>100</v>
      </c>
      <c r="I9" s="24">
        <v>5</v>
      </c>
      <c r="J9" s="25">
        <f>I9*H9</f>
        <v>500</v>
      </c>
      <c r="K9" s="29"/>
      <c r="L9" s="20"/>
      <c r="M9" s="20"/>
    </row>
    <row r="10" spans="2:13" ht="18.75" x14ac:dyDescent="0.3">
      <c r="B10" s="45">
        <v>5</v>
      </c>
      <c r="C10" s="46">
        <v>1</v>
      </c>
      <c r="D10" s="40" t="s">
        <v>13</v>
      </c>
      <c r="E10" s="4"/>
      <c r="F10" s="5">
        <f t="shared" si="0"/>
        <v>0</v>
      </c>
      <c r="G10" s="4"/>
      <c r="H10" s="18">
        <f t="shared" si="1"/>
        <v>0</v>
      </c>
      <c r="I10" s="24"/>
      <c r="J10" s="25">
        <f t="shared" ref="J10:J19" si="2">I10*H10</f>
        <v>0</v>
      </c>
      <c r="K10" s="28"/>
      <c r="L10" s="20"/>
      <c r="M10" s="20"/>
    </row>
    <row r="11" spans="2:13" ht="18.75" x14ac:dyDescent="0.3">
      <c r="B11" s="45">
        <v>6</v>
      </c>
      <c r="C11" s="46">
        <v>24</v>
      </c>
      <c r="D11" s="40" t="s">
        <v>19</v>
      </c>
      <c r="E11" s="4"/>
      <c r="F11" s="5">
        <f t="shared" si="0"/>
        <v>0</v>
      </c>
      <c r="G11" s="4"/>
      <c r="H11" s="18">
        <f t="shared" si="1"/>
        <v>0</v>
      </c>
      <c r="I11" s="24"/>
      <c r="J11" s="25">
        <f t="shared" si="2"/>
        <v>0</v>
      </c>
      <c r="K11" s="28"/>
      <c r="L11" s="20"/>
      <c r="M11" s="20"/>
    </row>
    <row r="12" spans="2:13" ht="18.75" x14ac:dyDescent="0.3">
      <c r="B12" s="45">
        <v>7</v>
      </c>
      <c r="C12" s="46">
        <v>20</v>
      </c>
      <c r="D12" s="40" t="s">
        <v>14</v>
      </c>
      <c r="E12" s="4"/>
      <c r="F12" s="5">
        <f t="shared" si="0"/>
        <v>0</v>
      </c>
      <c r="G12" s="4"/>
      <c r="H12" s="18">
        <f t="shared" si="1"/>
        <v>0</v>
      </c>
      <c r="I12" s="24"/>
      <c r="J12" s="25">
        <f t="shared" si="2"/>
        <v>0</v>
      </c>
      <c r="K12" s="28"/>
      <c r="L12" s="20"/>
      <c r="M12" s="20"/>
    </row>
    <row r="13" spans="2:13" ht="18.75" x14ac:dyDescent="0.3">
      <c r="B13" s="45">
        <v>8</v>
      </c>
      <c r="C13" s="46">
        <v>1</v>
      </c>
      <c r="D13" s="40" t="s">
        <v>15</v>
      </c>
      <c r="E13" s="4"/>
      <c r="F13" s="5">
        <f t="shared" si="0"/>
        <v>0</v>
      </c>
      <c r="G13" s="4"/>
      <c r="H13" s="18">
        <f t="shared" si="1"/>
        <v>0</v>
      </c>
      <c r="I13" s="24"/>
      <c r="J13" s="25">
        <f t="shared" si="2"/>
        <v>0</v>
      </c>
      <c r="K13" s="28"/>
      <c r="L13" s="20"/>
      <c r="M13" s="20"/>
    </row>
    <row r="14" spans="2:13" ht="18.75" x14ac:dyDescent="0.3">
      <c r="B14" s="45">
        <v>9</v>
      </c>
      <c r="C14" s="46">
        <v>20</v>
      </c>
      <c r="D14" s="40" t="s">
        <v>17</v>
      </c>
      <c r="E14" s="4"/>
      <c r="F14" s="5">
        <f t="shared" si="0"/>
        <v>0</v>
      </c>
      <c r="G14" s="4">
        <v>7</v>
      </c>
      <c r="H14" s="18">
        <f t="shared" si="1"/>
        <v>140</v>
      </c>
      <c r="I14" s="24">
        <v>6</v>
      </c>
      <c r="J14" s="25">
        <f t="shared" si="2"/>
        <v>840</v>
      </c>
      <c r="K14" s="29" t="s">
        <v>39</v>
      </c>
      <c r="L14" s="20"/>
      <c r="M14" s="20"/>
    </row>
    <row r="15" spans="2:13" ht="18.75" x14ac:dyDescent="0.3">
      <c r="B15" s="45">
        <v>10</v>
      </c>
      <c r="C15" s="46">
        <v>24</v>
      </c>
      <c r="D15" s="40" t="s">
        <v>31</v>
      </c>
      <c r="E15" s="4"/>
      <c r="F15" s="5">
        <f t="shared" si="0"/>
        <v>0</v>
      </c>
      <c r="G15" s="4">
        <v>4</v>
      </c>
      <c r="H15" s="18">
        <f t="shared" si="1"/>
        <v>96</v>
      </c>
      <c r="I15" s="24"/>
      <c r="J15" s="25">
        <f t="shared" si="2"/>
        <v>0</v>
      </c>
      <c r="K15" s="28"/>
      <c r="L15" s="20"/>
      <c r="M15" s="20"/>
    </row>
    <row r="16" spans="2:13" ht="18.75" x14ac:dyDescent="0.3">
      <c r="B16" s="45">
        <v>11</v>
      </c>
      <c r="C16" s="46">
        <v>20</v>
      </c>
      <c r="D16" s="40" t="s">
        <v>16</v>
      </c>
      <c r="E16" s="4"/>
      <c r="F16" s="5">
        <f t="shared" si="0"/>
        <v>0</v>
      </c>
      <c r="G16" s="4">
        <v>4</v>
      </c>
      <c r="H16" s="18">
        <f t="shared" si="1"/>
        <v>80</v>
      </c>
      <c r="I16" s="24">
        <v>6</v>
      </c>
      <c r="J16" s="25">
        <f t="shared" si="2"/>
        <v>480</v>
      </c>
      <c r="K16" s="29" t="s">
        <v>39</v>
      </c>
      <c r="L16" s="20"/>
      <c r="M16" s="20"/>
    </row>
    <row r="17" spans="2:13" ht="18.75" x14ac:dyDescent="0.3">
      <c r="B17" s="45">
        <v>12</v>
      </c>
      <c r="C17" s="46">
        <v>20</v>
      </c>
      <c r="D17" s="40" t="s">
        <v>2</v>
      </c>
      <c r="E17" s="4"/>
      <c r="F17" s="5">
        <f t="shared" si="0"/>
        <v>0</v>
      </c>
      <c r="G17" s="4"/>
      <c r="H17" s="18">
        <f t="shared" si="1"/>
        <v>0</v>
      </c>
      <c r="I17" s="24"/>
      <c r="J17" s="25">
        <f t="shared" si="2"/>
        <v>0</v>
      </c>
      <c r="K17" s="28"/>
      <c r="L17" s="20"/>
      <c r="M17" s="20"/>
    </row>
    <row r="18" spans="2:13" ht="18.75" x14ac:dyDescent="0.3">
      <c r="B18" s="45">
        <v>13</v>
      </c>
      <c r="C18" s="46">
        <v>1</v>
      </c>
      <c r="D18" s="40" t="s">
        <v>20</v>
      </c>
      <c r="E18" s="4"/>
      <c r="F18" s="5">
        <f t="shared" si="0"/>
        <v>0</v>
      </c>
      <c r="G18" s="4"/>
      <c r="H18" s="18">
        <f t="shared" si="1"/>
        <v>0</v>
      </c>
      <c r="I18" s="24"/>
      <c r="J18" s="25">
        <f t="shared" si="2"/>
        <v>0</v>
      </c>
      <c r="K18" s="28"/>
      <c r="L18" s="20"/>
      <c r="M18" s="20"/>
    </row>
    <row r="19" spans="2:13" ht="18.75" x14ac:dyDescent="0.3">
      <c r="B19" s="45"/>
      <c r="C19" s="46"/>
      <c r="D19" s="40"/>
      <c r="E19" s="4"/>
      <c r="F19" s="5"/>
      <c r="G19" s="4"/>
      <c r="H19" s="18">
        <f t="shared" si="1"/>
        <v>0</v>
      </c>
      <c r="I19" s="24"/>
      <c r="J19" s="25">
        <f t="shared" si="2"/>
        <v>0</v>
      </c>
      <c r="K19" s="28"/>
      <c r="L19" s="20"/>
      <c r="M19" s="20"/>
    </row>
    <row r="20" spans="2:13" ht="18.75" x14ac:dyDescent="0.3">
      <c r="B20" s="45">
        <v>14</v>
      </c>
      <c r="C20" s="46">
        <v>20</v>
      </c>
      <c r="D20" s="40" t="s">
        <v>3</v>
      </c>
      <c r="E20" s="4">
        <f>F20/C20</f>
        <v>58</v>
      </c>
      <c r="F20" s="5">
        <v>1160</v>
      </c>
      <c r="G20" s="4">
        <v>8</v>
      </c>
      <c r="H20" s="18">
        <f t="shared" si="1"/>
        <v>160</v>
      </c>
      <c r="I20" s="24">
        <v>6</v>
      </c>
      <c r="J20" s="25">
        <f>I20*(H20+F20)</f>
        <v>7920</v>
      </c>
      <c r="K20" s="30" t="s">
        <v>51</v>
      </c>
      <c r="L20" s="20"/>
      <c r="M20" s="20"/>
    </row>
    <row r="21" spans="2:13" ht="18.75" x14ac:dyDescent="0.3">
      <c r="B21" s="45">
        <v>15</v>
      </c>
      <c r="C21" s="46">
        <v>20</v>
      </c>
      <c r="D21" s="40" t="s">
        <v>25</v>
      </c>
      <c r="E21" s="4">
        <v>240</v>
      </c>
      <c r="F21" s="5">
        <f>E21*C21</f>
        <v>4800</v>
      </c>
      <c r="G21" s="4">
        <v>16</v>
      </c>
      <c r="H21" s="18">
        <f t="shared" si="1"/>
        <v>320</v>
      </c>
      <c r="I21" s="24">
        <v>6</v>
      </c>
      <c r="J21" s="25">
        <f t="shared" ref="J21:J50" si="3">I21*(H21+F21)</f>
        <v>30720</v>
      </c>
      <c r="K21" s="30" t="s">
        <v>51</v>
      </c>
      <c r="L21" s="20"/>
      <c r="M21" s="20" t="s">
        <v>82</v>
      </c>
    </row>
    <row r="22" spans="2:13" ht="18.75" x14ac:dyDescent="0.3">
      <c r="B22" s="45">
        <v>16</v>
      </c>
      <c r="C22" s="46">
        <v>1</v>
      </c>
      <c r="D22" s="40" t="s">
        <v>10</v>
      </c>
      <c r="E22" s="4">
        <v>103</v>
      </c>
      <c r="F22" s="5">
        <f t="shared" si="0"/>
        <v>103</v>
      </c>
      <c r="G22" s="4"/>
      <c r="H22" s="18">
        <f t="shared" si="1"/>
        <v>0</v>
      </c>
      <c r="I22" s="24"/>
      <c r="J22" s="25">
        <f t="shared" si="3"/>
        <v>0</v>
      </c>
      <c r="K22" s="28" t="s">
        <v>54</v>
      </c>
      <c r="L22" s="20"/>
      <c r="M22" s="20"/>
    </row>
    <row r="23" spans="2:13" ht="18.75" x14ac:dyDescent="0.3">
      <c r="B23" s="45">
        <v>17</v>
      </c>
      <c r="C23" s="46">
        <v>24</v>
      </c>
      <c r="D23" s="41" t="s">
        <v>24</v>
      </c>
      <c r="E23" s="4">
        <f>F23/24</f>
        <v>591</v>
      </c>
      <c r="F23" s="5">
        <v>14184</v>
      </c>
      <c r="G23" s="4">
        <v>11</v>
      </c>
      <c r="H23" s="18">
        <f t="shared" si="1"/>
        <v>264</v>
      </c>
      <c r="I23" s="24">
        <v>6.5</v>
      </c>
      <c r="J23" s="25">
        <f>(I23*(H23+F23))*20%</f>
        <v>18782.400000000001</v>
      </c>
      <c r="K23" s="30" t="s">
        <v>53</v>
      </c>
      <c r="L23" s="20" t="s">
        <v>69</v>
      </c>
      <c r="M23" s="20" t="s">
        <v>82</v>
      </c>
    </row>
    <row r="24" spans="2:13" ht="18.75" x14ac:dyDescent="0.3">
      <c r="B24" s="45">
        <v>18</v>
      </c>
      <c r="C24" s="46">
        <v>20</v>
      </c>
      <c r="D24" s="41" t="s">
        <v>41</v>
      </c>
      <c r="E24" s="4">
        <f>F24/C24</f>
        <v>125</v>
      </c>
      <c r="F24" s="5">
        <v>2500</v>
      </c>
      <c r="G24" s="4">
        <v>41</v>
      </c>
      <c r="H24" s="18">
        <f t="shared" si="1"/>
        <v>820</v>
      </c>
      <c r="I24" s="24">
        <v>6</v>
      </c>
      <c r="J24" s="25">
        <f t="shared" si="3"/>
        <v>19920</v>
      </c>
      <c r="K24" s="30" t="s">
        <v>52</v>
      </c>
      <c r="L24" s="20"/>
      <c r="M24" s="20" t="s">
        <v>81</v>
      </c>
    </row>
    <row r="25" spans="2:13" ht="18.75" x14ac:dyDescent="0.3">
      <c r="B25" s="45">
        <v>19</v>
      </c>
      <c r="C25" s="46">
        <v>20</v>
      </c>
      <c r="D25" s="41" t="s">
        <v>30</v>
      </c>
      <c r="E25" s="4">
        <v>33</v>
      </c>
      <c r="F25" s="5">
        <f t="shared" si="0"/>
        <v>660</v>
      </c>
      <c r="G25" s="4">
        <v>6</v>
      </c>
      <c r="H25" s="18">
        <f t="shared" si="1"/>
        <v>120</v>
      </c>
      <c r="I25" s="24"/>
      <c r="J25" s="25">
        <f t="shared" si="3"/>
        <v>0</v>
      </c>
      <c r="K25" s="29"/>
      <c r="L25" s="20" t="s">
        <v>86</v>
      </c>
      <c r="M25" s="20"/>
    </row>
    <row r="26" spans="2:13" ht="18.75" x14ac:dyDescent="0.3">
      <c r="B26" s="45"/>
      <c r="C26" s="46"/>
      <c r="D26" s="41"/>
      <c r="E26" s="4"/>
      <c r="F26" s="5"/>
      <c r="G26" s="4"/>
      <c r="H26" s="18">
        <f t="shared" si="1"/>
        <v>0</v>
      </c>
      <c r="I26" s="24"/>
      <c r="J26" s="25">
        <f t="shared" si="3"/>
        <v>0</v>
      </c>
      <c r="K26" s="28"/>
      <c r="L26" s="20"/>
      <c r="M26" s="20"/>
    </row>
    <row r="27" spans="2:13" ht="18.75" x14ac:dyDescent="0.3">
      <c r="B27" s="45">
        <v>20</v>
      </c>
      <c r="C27" s="46">
        <v>20</v>
      </c>
      <c r="D27" s="40" t="s">
        <v>4</v>
      </c>
      <c r="E27" s="4">
        <f>F27/C27</f>
        <v>110</v>
      </c>
      <c r="F27" s="5">
        <v>2200</v>
      </c>
      <c r="G27" s="4">
        <v>17</v>
      </c>
      <c r="H27" s="18">
        <f t="shared" si="1"/>
        <v>340</v>
      </c>
      <c r="I27" s="24"/>
      <c r="J27" s="25">
        <f t="shared" si="3"/>
        <v>0</v>
      </c>
      <c r="K27" s="28" t="s">
        <v>46</v>
      </c>
      <c r="L27" s="20" t="s">
        <v>70</v>
      </c>
      <c r="M27" s="20"/>
    </row>
    <row r="28" spans="2:13" ht="18.75" x14ac:dyDescent="0.3">
      <c r="B28" s="45">
        <v>21</v>
      </c>
      <c r="C28" s="46">
        <v>24</v>
      </c>
      <c r="D28" s="40" t="s">
        <v>11</v>
      </c>
      <c r="E28" s="4">
        <f>F28/C28</f>
        <v>120</v>
      </c>
      <c r="F28" s="5">
        <v>2880</v>
      </c>
      <c r="G28" s="4">
        <v>16</v>
      </c>
      <c r="H28" s="18">
        <f t="shared" si="1"/>
        <v>384</v>
      </c>
      <c r="I28" s="24">
        <v>3.75</v>
      </c>
      <c r="J28" s="25">
        <f t="shared" si="3"/>
        <v>12240</v>
      </c>
      <c r="K28" s="30" t="s">
        <v>44</v>
      </c>
      <c r="L28" s="20"/>
      <c r="M28" s="20"/>
    </row>
    <row r="29" spans="2:13" ht="18.75" x14ac:dyDescent="0.3">
      <c r="B29" s="45">
        <v>22</v>
      </c>
      <c r="C29" s="46">
        <v>24</v>
      </c>
      <c r="D29" s="40" t="s">
        <v>5</v>
      </c>
      <c r="E29" s="4">
        <v>10</v>
      </c>
      <c r="F29" s="5">
        <f t="shared" si="0"/>
        <v>240</v>
      </c>
      <c r="G29" s="4">
        <v>12</v>
      </c>
      <c r="H29" s="18">
        <f t="shared" si="1"/>
        <v>288</v>
      </c>
      <c r="I29" s="24">
        <v>8</v>
      </c>
      <c r="J29" s="25">
        <f t="shared" si="3"/>
        <v>4224</v>
      </c>
      <c r="K29" s="28" t="s">
        <v>79</v>
      </c>
      <c r="L29" s="20"/>
      <c r="M29" s="20"/>
    </row>
    <row r="30" spans="2:13" ht="18.75" x14ac:dyDescent="0.3">
      <c r="B30" s="45">
        <v>23</v>
      </c>
      <c r="C30" s="46">
        <v>1</v>
      </c>
      <c r="D30" s="41" t="s">
        <v>6</v>
      </c>
      <c r="E30" s="4">
        <v>88</v>
      </c>
      <c r="F30" s="5">
        <f t="shared" si="0"/>
        <v>88</v>
      </c>
      <c r="G30" s="4">
        <v>168</v>
      </c>
      <c r="H30" s="18">
        <f t="shared" si="1"/>
        <v>168</v>
      </c>
      <c r="I30" s="24">
        <v>30</v>
      </c>
      <c r="J30" s="25">
        <f t="shared" si="3"/>
        <v>7680</v>
      </c>
      <c r="K30" s="30" t="s">
        <v>78</v>
      </c>
      <c r="L30" s="20"/>
      <c r="M30" s="20"/>
    </row>
    <row r="31" spans="2:13" ht="18.75" x14ac:dyDescent="0.3">
      <c r="B31" s="45">
        <v>24</v>
      </c>
      <c r="C31" s="46">
        <v>1</v>
      </c>
      <c r="D31" s="40" t="s">
        <v>9</v>
      </c>
      <c r="E31" s="4">
        <v>33</v>
      </c>
      <c r="F31" s="5">
        <f t="shared" si="0"/>
        <v>33</v>
      </c>
      <c r="G31" s="4"/>
      <c r="H31" s="18">
        <f t="shared" si="1"/>
        <v>0</v>
      </c>
      <c r="I31" s="24"/>
      <c r="J31" s="25">
        <f t="shared" si="3"/>
        <v>0</v>
      </c>
      <c r="K31" s="28" t="s">
        <v>62</v>
      </c>
      <c r="L31" s="20"/>
      <c r="M31" s="20"/>
    </row>
    <row r="32" spans="2:13" ht="18.75" x14ac:dyDescent="0.3">
      <c r="B32" s="45"/>
      <c r="C32" s="46"/>
      <c r="D32" s="40"/>
      <c r="E32" s="4"/>
      <c r="F32" s="5"/>
      <c r="G32" s="4"/>
      <c r="H32" s="18"/>
      <c r="I32" s="24"/>
      <c r="J32" s="25">
        <f t="shared" si="3"/>
        <v>0</v>
      </c>
      <c r="K32" s="28"/>
      <c r="L32" s="20"/>
      <c r="M32" s="20"/>
    </row>
    <row r="33" spans="2:13" ht="18.75" x14ac:dyDescent="0.3">
      <c r="B33" s="45">
        <v>25</v>
      </c>
      <c r="C33" s="46">
        <v>20</v>
      </c>
      <c r="D33" s="40" t="s">
        <v>26</v>
      </c>
      <c r="E33" s="4">
        <f>F33/C33</f>
        <v>1630</v>
      </c>
      <c r="F33" s="5">
        <v>32600</v>
      </c>
      <c r="G33" s="4">
        <v>26</v>
      </c>
      <c r="H33" s="18">
        <f t="shared" si="1"/>
        <v>520</v>
      </c>
      <c r="I33" s="24">
        <v>6.5</v>
      </c>
      <c r="J33" s="25">
        <f>(I33*(H33+F33))*20%</f>
        <v>43056</v>
      </c>
      <c r="K33" s="28" t="s">
        <v>49</v>
      </c>
      <c r="L33" s="20" t="s">
        <v>71</v>
      </c>
      <c r="M33" s="20"/>
    </row>
    <row r="34" spans="2:13" ht="18.75" x14ac:dyDescent="0.3">
      <c r="B34" s="45">
        <v>26</v>
      </c>
      <c r="C34" s="46">
        <v>24</v>
      </c>
      <c r="D34" s="40" t="s">
        <v>33</v>
      </c>
      <c r="E34" s="4">
        <f>F34/C34</f>
        <v>85</v>
      </c>
      <c r="F34" s="5">
        <v>2040</v>
      </c>
      <c r="G34" s="4">
        <v>25</v>
      </c>
      <c r="H34" s="18">
        <f t="shared" si="1"/>
        <v>600</v>
      </c>
      <c r="I34" s="24">
        <v>3.75</v>
      </c>
      <c r="J34" s="25">
        <f t="shared" si="3"/>
        <v>9900</v>
      </c>
      <c r="K34" s="30" t="s">
        <v>44</v>
      </c>
      <c r="L34" s="20"/>
      <c r="M34" s="20"/>
    </row>
    <row r="35" spans="2:13" ht="18.75" x14ac:dyDescent="0.3">
      <c r="B35" s="45">
        <v>27</v>
      </c>
      <c r="C35" s="46">
        <v>24</v>
      </c>
      <c r="D35" s="40" t="s">
        <v>35</v>
      </c>
      <c r="E35" s="4">
        <f>F35/C35</f>
        <v>2275</v>
      </c>
      <c r="F35" s="5">
        <v>54600</v>
      </c>
      <c r="G35" s="4">
        <v>4</v>
      </c>
      <c r="H35" s="18">
        <f t="shared" si="1"/>
        <v>96</v>
      </c>
      <c r="I35" s="24"/>
      <c r="J35" s="25">
        <f t="shared" si="3"/>
        <v>0</v>
      </c>
      <c r="K35" s="28" t="s">
        <v>50</v>
      </c>
      <c r="L35" s="20" t="s">
        <v>72</v>
      </c>
      <c r="M35" s="20" t="s">
        <v>81</v>
      </c>
    </row>
    <row r="36" spans="2:13" ht="18.75" x14ac:dyDescent="0.3">
      <c r="B36" s="45">
        <v>28</v>
      </c>
      <c r="C36" s="46">
        <v>1</v>
      </c>
      <c r="D36" s="40" t="s">
        <v>28</v>
      </c>
      <c r="E36" s="4">
        <v>195</v>
      </c>
      <c r="F36" s="5">
        <f t="shared" si="0"/>
        <v>195</v>
      </c>
      <c r="G36" s="4"/>
      <c r="H36" s="18">
        <f t="shared" si="1"/>
        <v>0</v>
      </c>
      <c r="I36" s="24"/>
      <c r="J36" s="25">
        <f t="shared" si="3"/>
        <v>0</v>
      </c>
      <c r="K36" s="30" t="s">
        <v>63</v>
      </c>
      <c r="L36" s="20"/>
      <c r="M36" s="20"/>
    </row>
    <row r="37" spans="2:13" ht="18.75" x14ac:dyDescent="0.3">
      <c r="B37" s="45"/>
      <c r="C37" s="46"/>
      <c r="D37" s="41"/>
      <c r="E37" s="4"/>
      <c r="F37" s="5"/>
      <c r="G37" s="4"/>
      <c r="H37" s="18"/>
      <c r="I37" s="24"/>
      <c r="J37" s="25">
        <f t="shared" si="3"/>
        <v>0</v>
      </c>
      <c r="K37" s="28"/>
      <c r="L37" s="20"/>
      <c r="M37" s="20"/>
    </row>
    <row r="38" spans="2:13" ht="18.75" x14ac:dyDescent="0.3">
      <c r="B38" s="45">
        <v>29</v>
      </c>
      <c r="C38" s="46">
        <v>20</v>
      </c>
      <c r="D38" s="40" t="s">
        <v>7</v>
      </c>
      <c r="E38" s="4">
        <f>F38/C38</f>
        <v>177</v>
      </c>
      <c r="F38" s="5">
        <v>3540</v>
      </c>
      <c r="G38" s="4">
        <v>28</v>
      </c>
      <c r="H38" s="18">
        <f t="shared" si="1"/>
        <v>560</v>
      </c>
      <c r="I38" s="24">
        <v>6.5</v>
      </c>
      <c r="J38" s="25">
        <f t="shared" si="3"/>
        <v>26650</v>
      </c>
      <c r="K38" s="30" t="s">
        <v>45</v>
      </c>
      <c r="L38" s="20"/>
      <c r="M38" s="20"/>
    </row>
    <row r="39" spans="2:13" ht="18.75" x14ac:dyDescent="0.3">
      <c r="B39" s="45">
        <v>30</v>
      </c>
      <c r="C39" s="46">
        <v>1</v>
      </c>
      <c r="D39" s="40" t="s">
        <v>8</v>
      </c>
      <c r="E39" s="4">
        <v>50</v>
      </c>
      <c r="F39" s="5">
        <f t="shared" si="0"/>
        <v>50</v>
      </c>
      <c r="G39" s="4"/>
      <c r="H39" s="18">
        <f t="shared" si="1"/>
        <v>0</v>
      </c>
      <c r="I39" s="24"/>
      <c r="J39" s="25">
        <f t="shared" si="3"/>
        <v>0</v>
      </c>
      <c r="K39" s="29" t="s">
        <v>61</v>
      </c>
      <c r="L39" s="20"/>
      <c r="M39" s="20"/>
    </row>
    <row r="40" spans="2:13" ht="18.75" x14ac:dyDescent="0.3">
      <c r="B40" s="45"/>
      <c r="C40" s="46"/>
      <c r="D40" s="40"/>
      <c r="E40" s="4"/>
      <c r="F40" s="5"/>
      <c r="G40" s="4"/>
      <c r="H40" s="18">
        <f t="shared" si="1"/>
        <v>0</v>
      </c>
      <c r="I40" s="24"/>
      <c r="J40" s="25">
        <f t="shared" si="3"/>
        <v>0</v>
      </c>
      <c r="K40" s="28"/>
      <c r="L40" s="20"/>
      <c r="M40" s="20"/>
    </row>
    <row r="41" spans="2:13" ht="18.75" x14ac:dyDescent="0.3">
      <c r="B41" s="45">
        <v>31</v>
      </c>
      <c r="C41" s="46">
        <v>24</v>
      </c>
      <c r="D41" s="40" t="s">
        <v>32</v>
      </c>
      <c r="E41" s="4">
        <f>F41/C41</f>
        <v>268</v>
      </c>
      <c r="F41" s="5">
        <v>6432</v>
      </c>
      <c r="G41" s="4">
        <v>13</v>
      </c>
      <c r="H41" s="18">
        <f t="shared" si="1"/>
        <v>312</v>
      </c>
      <c r="I41" s="24"/>
      <c r="J41" s="25">
        <f t="shared" si="3"/>
        <v>0</v>
      </c>
      <c r="K41" s="29" t="s">
        <v>80</v>
      </c>
      <c r="L41" s="20"/>
      <c r="M41" s="20"/>
    </row>
    <row r="42" spans="2:13" ht="18.75" x14ac:dyDescent="0.3">
      <c r="B42" s="45"/>
      <c r="C42" s="46"/>
      <c r="D42" s="40"/>
      <c r="E42" s="4"/>
      <c r="F42" s="5"/>
      <c r="G42" s="4"/>
      <c r="H42" s="18"/>
      <c r="I42" s="24"/>
      <c r="J42" s="25">
        <f t="shared" si="3"/>
        <v>0</v>
      </c>
      <c r="K42" s="28"/>
      <c r="L42" s="20"/>
      <c r="M42" s="20"/>
    </row>
    <row r="43" spans="2:13" ht="18.75" x14ac:dyDescent="0.3">
      <c r="B43" s="45">
        <v>32</v>
      </c>
      <c r="C43" s="46">
        <v>1</v>
      </c>
      <c r="D43" s="40" t="s">
        <v>23</v>
      </c>
      <c r="E43" s="4">
        <v>97</v>
      </c>
      <c r="F43" s="5">
        <f t="shared" si="0"/>
        <v>97</v>
      </c>
      <c r="G43" s="4"/>
      <c r="H43" s="18">
        <f t="shared" si="1"/>
        <v>0</v>
      </c>
      <c r="I43" s="24"/>
      <c r="J43" s="25">
        <f t="shared" si="3"/>
        <v>0</v>
      </c>
      <c r="K43" s="30" t="s">
        <v>56</v>
      </c>
      <c r="L43" s="20"/>
      <c r="M43" s="20"/>
    </row>
    <row r="44" spans="2:13" ht="18.75" x14ac:dyDescent="0.3">
      <c r="B44" s="45">
        <v>33</v>
      </c>
      <c r="C44" s="46">
        <v>20</v>
      </c>
      <c r="D44" s="40" t="s">
        <v>27</v>
      </c>
      <c r="E44" s="4">
        <v>120</v>
      </c>
      <c r="F44" s="5">
        <f t="shared" si="0"/>
        <v>2400</v>
      </c>
      <c r="G44" s="4">
        <v>15</v>
      </c>
      <c r="H44" s="18">
        <f t="shared" si="1"/>
        <v>300</v>
      </c>
      <c r="I44" s="24">
        <v>6.5</v>
      </c>
      <c r="J44" s="25">
        <f t="shared" si="3"/>
        <v>17550</v>
      </c>
      <c r="K44" s="30" t="s">
        <v>47</v>
      </c>
      <c r="L44" s="20"/>
      <c r="M44" s="20"/>
    </row>
    <row r="45" spans="2:13" ht="18.75" x14ac:dyDescent="0.3">
      <c r="B45" s="45"/>
      <c r="C45" s="46"/>
      <c r="D45" s="40"/>
      <c r="E45" s="4"/>
      <c r="F45" s="5"/>
      <c r="G45" s="4"/>
      <c r="H45" s="18"/>
      <c r="I45" s="24"/>
      <c r="J45" s="25">
        <f t="shared" si="3"/>
        <v>0</v>
      </c>
      <c r="K45" s="28"/>
      <c r="L45" s="20"/>
      <c r="M45" s="20"/>
    </row>
    <row r="46" spans="2:13" ht="18.75" x14ac:dyDescent="0.3">
      <c r="B46" s="45">
        <v>34</v>
      </c>
      <c r="C46" s="46">
        <v>24</v>
      </c>
      <c r="D46" s="40" t="s">
        <v>21</v>
      </c>
      <c r="E46" s="4">
        <f>F46/24</f>
        <v>376</v>
      </c>
      <c r="F46" s="5">
        <v>9024</v>
      </c>
      <c r="G46" s="4">
        <v>7</v>
      </c>
      <c r="H46" s="18">
        <f t="shared" si="1"/>
        <v>168</v>
      </c>
      <c r="I46" s="24">
        <v>6.5</v>
      </c>
      <c r="J46" s="25">
        <f t="shared" si="3"/>
        <v>59748</v>
      </c>
      <c r="K46" s="30" t="s">
        <v>55</v>
      </c>
      <c r="L46" s="20"/>
      <c r="M46" s="20" t="s">
        <v>81</v>
      </c>
    </row>
    <row r="47" spans="2:13" ht="18.75" x14ac:dyDescent="0.3">
      <c r="B47" s="45">
        <v>35</v>
      </c>
      <c r="C47" s="46">
        <v>24</v>
      </c>
      <c r="D47" s="40" t="s">
        <v>34</v>
      </c>
      <c r="E47" s="4">
        <f>F47/C47</f>
        <v>32</v>
      </c>
      <c r="F47" s="5">
        <v>768</v>
      </c>
      <c r="G47" s="4">
        <v>10</v>
      </c>
      <c r="H47" s="18">
        <f t="shared" si="1"/>
        <v>240</v>
      </c>
      <c r="I47" s="24">
        <v>7</v>
      </c>
      <c r="J47" s="25">
        <f t="shared" si="3"/>
        <v>7056</v>
      </c>
      <c r="K47" s="30" t="s">
        <v>60</v>
      </c>
      <c r="L47" s="20"/>
      <c r="M47" s="20"/>
    </row>
    <row r="48" spans="2:13" ht="18.75" x14ac:dyDescent="0.3">
      <c r="B48" s="45">
        <v>36</v>
      </c>
      <c r="C48" s="46">
        <v>1</v>
      </c>
      <c r="D48" s="40" t="s">
        <v>22</v>
      </c>
      <c r="E48" s="4">
        <v>71</v>
      </c>
      <c r="F48" s="5">
        <f t="shared" si="0"/>
        <v>71</v>
      </c>
      <c r="G48" s="4"/>
      <c r="H48" s="18">
        <f t="shared" si="1"/>
        <v>0</v>
      </c>
      <c r="I48" s="24"/>
      <c r="J48" s="25">
        <f t="shared" si="3"/>
        <v>0</v>
      </c>
      <c r="K48" s="30" t="s">
        <v>57</v>
      </c>
      <c r="L48" s="20"/>
      <c r="M48" s="20"/>
    </row>
    <row r="49" spans="2:13" ht="18.75" x14ac:dyDescent="0.3">
      <c r="B49" s="45">
        <v>37</v>
      </c>
      <c r="C49" s="46"/>
      <c r="D49" s="40" t="s">
        <v>58</v>
      </c>
      <c r="E49" s="4">
        <v>3</v>
      </c>
      <c r="F49" s="5">
        <v>3</v>
      </c>
      <c r="G49" s="4"/>
      <c r="H49" s="18"/>
      <c r="I49" s="24"/>
      <c r="J49" s="25">
        <f t="shared" si="3"/>
        <v>0</v>
      </c>
      <c r="K49" s="30" t="s">
        <v>59</v>
      </c>
      <c r="L49" s="20"/>
      <c r="M49" s="20"/>
    </row>
    <row r="50" spans="2:13" ht="19.5" thickBot="1" x14ac:dyDescent="0.35">
      <c r="B50" s="49">
        <v>38</v>
      </c>
      <c r="C50" s="50">
        <v>24</v>
      </c>
      <c r="D50" s="42" t="s">
        <v>29</v>
      </c>
      <c r="E50" s="6">
        <f>F50/24</f>
        <v>95</v>
      </c>
      <c r="F50" s="7">
        <v>2280</v>
      </c>
      <c r="G50" s="6">
        <v>0</v>
      </c>
      <c r="H50" s="19">
        <f t="shared" si="1"/>
        <v>0</v>
      </c>
      <c r="I50" s="26"/>
      <c r="J50" s="37">
        <f t="shared" si="3"/>
        <v>0</v>
      </c>
      <c r="K50" s="31" t="s">
        <v>64</v>
      </c>
      <c r="L50" s="21" t="s">
        <v>73</v>
      </c>
      <c r="M50" s="21"/>
    </row>
    <row r="51" spans="2:13" ht="18.75" x14ac:dyDescent="0.3">
      <c r="I51" s="27"/>
      <c r="J51" s="27"/>
    </row>
    <row r="52" spans="2:13" ht="18.75" x14ac:dyDescent="0.3">
      <c r="I52" s="51"/>
      <c r="J52" s="51">
        <f>SUM(J9:J50)</f>
        <v>267266.40000000002</v>
      </c>
    </row>
    <row r="53" spans="2:13" x14ac:dyDescent="0.25">
      <c r="I53" s="52"/>
      <c r="J53" s="52"/>
    </row>
    <row r="54" spans="2:13" ht="18.75" x14ac:dyDescent="0.3">
      <c r="I54" s="51" t="s">
        <v>74</v>
      </c>
      <c r="J54" s="53">
        <v>66919.75</v>
      </c>
    </row>
    <row r="55" spans="2:13" ht="18.75" x14ac:dyDescent="0.3">
      <c r="I55" s="51" t="s">
        <v>75</v>
      </c>
      <c r="J55" s="53">
        <v>48000</v>
      </c>
    </row>
    <row r="56" spans="2:13" ht="18.75" x14ac:dyDescent="0.3">
      <c r="I56" s="51"/>
      <c r="J56" s="53"/>
    </row>
    <row r="57" spans="2:13" ht="18.75" x14ac:dyDescent="0.3">
      <c r="I57" s="51" t="s">
        <v>76</v>
      </c>
      <c r="J57" s="53">
        <f>J52-J54-J55</f>
        <v>152346.65000000002</v>
      </c>
    </row>
  </sheetData>
  <mergeCells count="2">
    <mergeCell ref="E4:F4"/>
    <mergeCell ref="G4:H4"/>
  </mergeCells>
  <pageMargins left="0.70866141732283472" right="0.70866141732283472" top="0.74803149606299213" bottom="0.74803149606299213" header="0.31496062992125984" footer="0.31496062992125984"/>
  <pageSetup scale="48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zaliha</vt:lpstr>
      <vt:lpstr>bruto promet shop_Q1_2021</vt:lpstr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Edita Fabijanec</dc:creator>
  <cp:lastModifiedBy>USER</cp:lastModifiedBy>
  <cp:lastPrinted>2020-12-18T11:06:57Z</cp:lastPrinted>
  <dcterms:created xsi:type="dcterms:W3CDTF">2016-04-01T11:40:32Z</dcterms:created>
  <dcterms:modified xsi:type="dcterms:W3CDTF">2020-12-19T10:45:37Z</dcterms:modified>
</cp:coreProperties>
</file>