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da\Desktop\TS PAZIN\JASPIS KAIZEN MAG j.d.o.o\Dokumentacija ex zz\"/>
    </mc:Choice>
  </mc:AlternateContent>
  <xr:revisionPtr revIDLastSave="0" documentId="8_{62978B55-BA6B-42EE-93C7-81E9775EC523}" xr6:coauthVersionLast="47" xr6:coauthVersionMax="47" xr10:uidLastSave="{00000000-0000-0000-0000-000000000000}"/>
  <bookViews>
    <workbookView xWindow="-110" yWindow="-110" windowWidth="19420" windowHeight="10300" xr2:uid="{4F19D624-064A-4C37-BB2E-3583292AE4E9}"/>
  </bookViews>
  <sheets>
    <sheet name="List1" sheetId="1" r:id="rId1"/>
    <sheet name="List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85" i="1" l="1"/>
  <c r="E485" i="1"/>
  <c r="H485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E483" i="1"/>
  <c r="E482" i="1"/>
  <c r="E479" i="1"/>
  <c r="E477" i="1"/>
  <c r="E476" i="1"/>
  <c r="E473" i="1"/>
  <c r="E470" i="1"/>
  <c r="D467" i="1"/>
  <c r="E468" i="1"/>
  <c r="E467" i="1"/>
  <c r="D461" i="1"/>
  <c r="D460" i="1"/>
  <c r="D457" i="1"/>
  <c r="D456" i="1"/>
  <c r="E464" i="1"/>
  <c r="E463" i="1"/>
  <c r="E461" i="1"/>
  <c r="E460" i="1"/>
  <c r="E458" i="1"/>
  <c r="E457" i="1"/>
  <c r="E456" i="1"/>
  <c r="E444" i="1"/>
  <c r="I437" i="1"/>
  <c r="E102" i="1"/>
  <c r="E101" i="1"/>
  <c r="H437" i="1" s="1"/>
  <c r="E423" i="1"/>
  <c r="E71" i="1"/>
  <c r="H424" i="1" s="1"/>
  <c r="E70" i="1"/>
  <c r="H416" i="1" s="1"/>
  <c r="H199" i="1"/>
  <c r="E45" i="1"/>
  <c r="H45" i="1" s="1"/>
  <c r="E44" i="1"/>
  <c r="E195" i="1" s="1"/>
  <c r="E43" i="1"/>
  <c r="H43" i="1" s="1"/>
  <c r="E395" i="1"/>
  <c r="E363" i="1"/>
  <c r="E435" i="1" s="1"/>
  <c r="E362" i="1"/>
  <c r="E443" i="1" s="1"/>
  <c r="E361" i="1"/>
  <c r="E347" i="1"/>
  <c r="E414" i="1" s="1"/>
  <c r="E333" i="1"/>
  <c r="H333" i="1" s="1"/>
  <c r="E394" i="1" s="1"/>
  <c r="E332" i="1"/>
  <c r="H332" i="1" s="1"/>
  <c r="E386" i="1" s="1"/>
  <c r="E331" i="1"/>
  <c r="H331" i="1" s="1"/>
  <c r="E312" i="1"/>
  <c r="E436" i="1" s="1"/>
  <c r="E294" i="1"/>
  <c r="E415" i="1" s="1"/>
  <c r="E267" i="1"/>
  <c r="H267" i="1" s="1"/>
  <c r="E257" i="1"/>
  <c r="H257" i="1" s="1"/>
  <c r="E182" i="1"/>
  <c r="E192" i="1" s="1"/>
  <c r="H192" i="1" s="1"/>
  <c r="E181" i="1"/>
  <c r="H181" i="1" s="1"/>
  <c r="E223" i="1"/>
  <c r="I424" i="1" s="1"/>
  <c r="E222" i="1"/>
  <c r="I416" i="1" s="1"/>
  <c r="E221" i="1"/>
  <c r="E183" i="1"/>
  <c r="H183" i="1" s="1"/>
  <c r="E133" i="1"/>
  <c r="H445" i="1" s="1"/>
  <c r="E132" i="1"/>
  <c r="G96" i="1"/>
  <c r="E69" i="1"/>
  <c r="E125" i="1"/>
  <c r="E126" i="1"/>
  <c r="F119" i="1"/>
  <c r="E119" i="1" s="1"/>
  <c r="E118" i="1"/>
  <c r="E402" i="1" s="1"/>
  <c r="E405" i="1" s="1"/>
  <c r="F117" i="1"/>
  <c r="E117" i="1" s="1"/>
  <c r="E99" i="1"/>
  <c r="E110" i="1" s="1"/>
  <c r="H50" i="1"/>
  <c r="H41" i="1"/>
  <c r="E38" i="1"/>
  <c r="H38" i="1" s="1"/>
  <c r="E108" i="1" s="1"/>
  <c r="E39" i="1"/>
  <c r="H39" i="1" s="1"/>
  <c r="E36" i="1"/>
  <c r="E128" i="1" l="1"/>
  <c r="E103" i="1"/>
  <c r="E424" i="1"/>
  <c r="E425" i="1" s="1"/>
  <c r="E445" i="1"/>
  <c r="E446" i="1" s="1"/>
  <c r="E416" i="1"/>
  <c r="E437" i="1"/>
  <c r="E438" i="1" s="1"/>
  <c r="E98" i="1"/>
  <c r="G98" i="1" s="1"/>
  <c r="H98" i="1" s="1"/>
  <c r="H44" i="1"/>
  <c r="E46" i="1"/>
  <c r="H46" i="1" s="1"/>
  <c r="H182" i="1"/>
  <c r="E388" i="1" s="1"/>
  <c r="E196" i="1"/>
  <c r="E364" i="1"/>
  <c r="E334" i="1"/>
  <c r="E191" i="1"/>
  <c r="E193" i="1" s="1"/>
  <c r="H193" i="1" s="1"/>
  <c r="H195" i="1"/>
  <c r="H269" i="1"/>
  <c r="E387" i="1" s="1"/>
  <c r="E135" i="1"/>
  <c r="E228" i="1" s="1"/>
  <c r="E109" i="1"/>
  <c r="E111" i="1" s="1"/>
  <c r="E184" i="1"/>
  <c r="H184" i="1" s="1"/>
  <c r="E186" i="1"/>
  <c r="E224" i="1"/>
  <c r="E229" i="1" s="1"/>
  <c r="E121" i="1"/>
  <c r="E104" i="1"/>
  <c r="G104" i="1" s="1"/>
  <c r="I396" i="1" l="1"/>
  <c r="E389" i="1"/>
  <c r="H196" i="1"/>
  <c r="J396" i="1" s="1"/>
  <c r="E187" i="1"/>
  <c r="H191" i="1"/>
  <c r="E230" i="1"/>
  <c r="E197" i="1"/>
  <c r="H197" i="1" s="1"/>
  <c r="H186" i="1"/>
  <c r="E396" i="1" l="1"/>
  <c r="E397" i="1" s="1"/>
  <c r="E417" i="1" s="1"/>
  <c r="E188" i="1"/>
  <c r="H188" i="1" s="1"/>
  <c r="E232" i="1" s="1"/>
  <c r="H187" i="1"/>
</calcChain>
</file>

<file path=xl/sharedStrings.xml><?xml version="1.0" encoding="utf-8"?>
<sst xmlns="http://schemas.openxmlformats.org/spreadsheetml/2006/main" count="780" uniqueCount="180">
  <si>
    <t>PERIOD OD 01.01.2022. - 31.12.2022.</t>
  </si>
  <si>
    <t>IKB BANKA: JASPIS KAIZEN MAG JDOO</t>
  </si>
  <si>
    <t>LARA R</t>
  </si>
  <si>
    <t>POZAJMICA</t>
  </si>
  <si>
    <t>VALUTA:HRK</t>
  </si>
  <si>
    <t>ELECTRIC</t>
  </si>
  <si>
    <t>UPLATA</t>
  </si>
  <si>
    <t>KLIJENT ANTON G</t>
  </si>
  <si>
    <t>MJENJAČNICA</t>
  </si>
  <si>
    <t>KLIJENT-GRAD UMAG</t>
  </si>
  <si>
    <t>POZAJMICE</t>
  </si>
  <si>
    <t>UPLATE KLIJENTA</t>
  </si>
  <si>
    <t>ZORICA R</t>
  </si>
  <si>
    <t>UKUPNO UPLATE NA RAČUN FIRME</t>
  </si>
  <si>
    <t>PERIOD OD 01.01.2023 DO 23.06.2025.</t>
  </si>
  <si>
    <t>SALDO-KONVERZIJA</t>
  </si>
  <si>
    <t>EURO</t>
  </si>
  <si>
    <t>KUNE</t>
  </si>
  <si>
    <t>17.04.23 ZORICA R</t>
  </si>
  <si>
    <t>08.05.23 LARA R</t>
  </si>
  <si>
    <t>12.7.2023 ALITERI DOO</t>
  </si>
  <si>
    <t>14.07.23 ZORICA R</t>
  </si>
  <si>
    <t>04.08.23 LARA R</t>
  </si>
  <si>
    <t>14.08.23.LARA R</t>
  </si>
  <si>
    <t>15.09.23. LARA R</t>
  </si>
  <si>
    <t>13.10.23.LARA R</t>
  </si>
  <si>
    <t>15.11.23.LARA R</t>
  </si>
  <si>
    <t xml:space="preserve">15.12.23. </t>
  </si>
  <si>
    <t>UPLATA POVRAT OVRH</t>
  </si>
  <si>
    <t>15.03.23.ZORICA R</t>
  </si>
  <si>
    <t>04.06.24.LARA R</t>
  </si>
  <si>
    <t>11.07.24.LARA R</t>
  </si>
  <si>
    <t>12.07.24.LARA R</t>
  </si>
  <si>
    <t>12.07.24.</t>
  </si>
  <si>
    <t>15.07.24.ZORICA R</t>
  </si>
  <si>
    <t>16.08.24.LARA R</t>
  </si>
  <si>
    <t>JKM</t>
  </si>
  <si>
    <t>2023+2024</t>
  </si>
  <si>
    <t>poc.saldo</t>
  </si>
  <si>
    <t>konverzija 01.01.2023.</t>
  </si>
  <si>
    <t>22.07.24.ZORIcA R</t>
  </si>
  <si>
    <t>prijenos sa računa u erste banci</t>
  </si>
  <si>
    <t>PoZAJMICA</t>
  </si>
  <si>
    <t>UKUPNO POZAJMICA 2023</t>
  </si>
  <si>
    <t>UKUPNO POZAJMICA 2024</t>
  </si>
  <si>
    <t>REKAPITULACIJA POZAJMICA PODUZEĆU JASPIS KAIZEN MAG JDOO</t>
  </si>
  <si>
    <t>2022 GOD. UKUPNO POZAJMICA PODUZEĆU:</t>
  </si>
  <si>
    <t>EURA</t>
  </si>
  <si>
    <t>2023 GOD. UKUPNO POZAJMICA PODUZEĆU:</t>
  </si>
  <si>
    <t>2024 GOD.UKUPNO POZAJMICA PODUZEĆU:</t>
  </si>
  <si>
    <t>SVEUKUPNO:</t>
  </si>
  <si>
    <t>NA RAČUN FIRME U IKB BANCI</t>
  </si>
  <si>
    <t>SPECIFIKACIJA OSOBA KOJE SU DALE POZAJMICU FIRMI PO GODINAMA:</t>
  </si>
  <si>
    <t>2022 GOD.</t>
  </si>
  <si>
    <t xml:space="preserve">LARA RAJKO </t>
  </si>
  <si>
    <t>UKUPNO POZAJMICE</t>
  </si>
  <si>
    <t>EURI</t>
  </si>
  <si>
    <t>TEČAJ</t>
  </si>
  <si>
    <t>ELECTRC DOO</t>
  </si>
  <si>
    <t>ZORICA RAJKO</t>
  </si>
  <si>
    <t>UKUPNO</t>
  </si>
  <si>
    <t>15.12.23. LARA R</t>
  </si>
  <si>
    <t>2023 GOD.</t>
  </si>
  <si>
    <t>2024 GOD.</t>
  </si>
  <si>
    <t>VALUTA:</t>
  </si>
  <si>
    <t>KOLIKO JE FIRMA POSUDILA DRUGIMA LARI I OSTALIMA</t>
  </si>
  <si>
    <t>KOLIKO SU LARA I DRUGI POSUDILI FIRMI</t>
  </si>
  <si>
    <t xml:space="preserve">LARA R </t>
  </si>
  <si>
    <t>POVRAT SREDSTVA</t>
  </si>
  <si>
    <t>SUM</t>
  </si>
  <si>
    <t>KONTROLA SUM</t>
  </si>
  <si>
    <t>RAZLIKA</t>
  </si>
  <si>
    <t>KOLIKO SU LARA I ZORICA UPLATILE U FIRMU</t>
  </si>
  <si>
    <t>KOLIKO JE FIRMA VRATILA LARI I ZORICI</t>
  </si>
  <si>
    <t>14.05.24.ZORICA R</t>
  </si>
  <si>
    <t>15.03.24.ZORICA R</t>
  </si>
  <si>
    <t>02.02.24.ZORICA R</t>
  </si>
  <si>
    <t>31.01.24.ZORICA R</t>
  </si>
  <si>
    <t>10.01.24.ZORICA R</t>
  </si>
  <si>
    <t>€</t>
  </si>
  <si>
    <t>19.01.23.LARA R</t>
  </si>
  <si>
    <t>20.01.23.ZORICA R</t>
  </si>
  <si>
    <t>28.01.23.ZORICA R</t>
  </si>
  <si>
    <t>06.02.23.ZORICA R</t>
  </si>
  <si>
    <t>14.02.23 LARA R</t>
  </si>
  <si>
    <t>27.02.23.LARA R</t>
  </si>
  <si>
    <t>15.02.23. LARA R</t>
  </si>
  <si>
    <t>27.02.23. ZORICA R</t>
  </si>
  <si>
    <t>02.03.23. ZORICA R</t>
  </si>
  <si>
    <t>02.03.23.LARA R</t>
  </si>
  <si>
    <t>24.03.23.ZORICA R</t>
  </si>
  <si>
    <t>04.04.23.LARA R</t>
  </si>
  <si>
    <t>26.05.23.LARA R</t>
  </si>
  <si>
    <t>2023-2025</t>
  </si>
  <si>
    <t>SVEUKUPNA RAZLIKA</t>
  </si>
  <si>
    <t>KOLIKO FIRMA DUGUJE LARI I ZORICI</t>
  </si>
  <si>
    <t>ERSTE BANKA</t>
  </si>
  <si>
    <t>POZAJMICA FIRMI</t>
  </si>
  <si>
    <t>KUNA</t>
  </si>
  <si>
    <t>ukupno</t>
  </si>
  <si>
    <t>LARA POSUDILA FIRMI</t>
  </si>
  <si>
    <t>POVRAT SREDSTVA- KOLIKO JE FIRMA VRATILA LARI</t>
  </si>
  <si>
    <t>FIRMA VRATILA LARI</t>
  </si>
  <si>
    <t>€   LARA POSUDILA FIRMI</t>
  </si>
  <si>
    <t>2022.GOD.</t>
  </si>
  <si>
    <t>KOLIKO JE LARA POSUDILA FIRMI</t>
  </si>
  <si>
    <t>sveukupno:</t>
  </si>
  <si>
    <t>ADDIKO BANKA</t>
  </si>
  <si>
    <t>KONTROLA</t>
  </si>
  <si>
    <t>UKUPNO:</t>
  </si>
  <si>
    <t>IKB BANKA</t>
  </si>
  <si>
    <t>31.01.23.ZORICA R</t>
  </si>
  <si>
    <t>firma nije ništa posudila Lari</t>
  </si>
  <si>
    <t>u 2025 ima samo 1 izvod, gdje je addiko banka vratila jaspisu 350 eura jer je kredit koji je bio isplaćen u 8 mjesecu bio preplaćen, pa je novac povukla fina za troškove i ovrhu</t>
  </si>
  <si>
    <t>ništa</t>
  </si>
  <si>
    <t>u 2025 nema poslovanja, te nema niti izvoda u drugim bankama</t>
  </si>
  <si>
    <t>REKAPITULACIJA  PO GODINAMA</t>
  </si>
  <si>
    <t>ZBROJ SVIH BANAKA PO GODINAMA</t>
  </si>
  <si>
    <t>2022 god.</t>
  </si>
  <si>
    <t>DALA FIRMI</t>
  </si>
  <si>
    <t>LARA R  ADIKO</t>
  </si>
  <si>
    <t>LARA R  ERSTE</t>
  </si>
  <si>
    <t>LARA R IKB</t>
  </si>
  <si>
    <t>RAZLIKA IZMEĐU DUGUJE I POTRAŽUJE</t>
  </si>
  <si>
    <t>FIRMA DUGUJE LARI</t>
  </si>
  <si>
    <t>ZORICA R  ADIKO</t>
  </si>
  <si>
    <t>ZORICA R  ERSTE</t>
  </si>
  <si>
    <t>ZORICA R IKB</t>
  </si>
  <si>
    <t>ELEKTRIC DOO</t>
  </si>
  <si>
    <t>2023 god.</t>
  </si>
  <si>
    <t>SVEUKUPNO SVE</t>
  </si>
  <si>
    <t>SAMO LARA R</t>
  </si>
  <si>
    <t>SAMO ZORICA R</t>
  </si>
  <si>
    <t>POZAJMICA LARA</t>
  </si>
  <si>
    <t>POZAJMICA ZORICA</t>
  </si>
  <si>
    <t>POZAJMICA ELEKTRIC</t>
  </si>
  <si>
    <t>KOLIKO JE LARA UPLATILE U FIRMU</t>
  </si>
  <si>
    <t>KOLIKO JE ZORICA UPLATILE U FIRMU</t>
  </si>
  <si>
    <t>SAMO ELEKTRIC 2022</t>
  </si>
  <si>
    <t>zorica ukupno duguje firmi</t>
  </si>
  <si>
    <t>zorica dala</t>
  </si>
  <si>
    <t>zorica uzela</t>
  </si>
  <si>
    <t>FIRMA DUGUJE ELEKTRIC-u</t>
  </si>
  <si>
    <t>zorica duguje firmi</t>
  </si>
  <si>
    <t>LARA R 2023 POZAJMICE</t>
  </si>
  <si>
    <t>ZORICA R POZAJMICE 2023</t>
  </si>
  <si>
    <t>LARA DALA</t>
  </si>
  <si>
    <t>LARA UZELA OD FIRME</t>
  </si>
  <si>
    <t>ZORICA DALA</t>
  </si>
  <si>
    <t>ZORICA UZELA OD FIRME</t>
  </si>
  <si>
    <t>ZORICA DUGUJE FIRMI</t>
  </si>
  <si>
    <t>2024 god.</t>
  </si>
  <si>
    <t>POZAJMICA LARA DALA FIRMI</t>
  </si>
  <si>
    <t>POZAJMICA ZORICA DALA FIRMI</t>
  </si>
  <si>
    <t>ZORICA JE DALA FIRMI</t>
  </si>
  <si>
    <t>DUGUJE</t>
  </si>
  <si>
    <t>POTRAŽUJE</t>
  </si>
  <si>
    <t>SVEUKUPNO PO OSOBAMA -POZAJMICE ZA JASPIS KAIZEN MAG</t>
  </si>
  <si>
    <t>UZELA OD FIRME</t>
  </si>
  <si>
    <t>UPLATILA U FIRMU (VRATILA)</t>
  </si>
  <si>
    <t>SALDO</t>
  </si>
  <si>
    <t>IKB 2022</t>
  </si>
  <si>
    <t>ZORICA</t>
  </si>
  <si>
    <t>ELEKTRIC</t>
  </si>
  <si>
    <t>IKB 2023</t>
  </si>
  <si>
    <t>IKB 2024</t>
  </si>
  <si>
    <t>JASPIS</t>
  </si>
  <si>
    <t>ERSTE 2022</t>
  </si>
  <si>
    <t>ERSTE 2023</t>
  </si>
  <si>
    <t>ERSTE 2024</t>
  </si>
  <si>
    <t>ADDIKO 2022</t>
  </si>
  <si>
    <t>ADDIKO 2023</t>
  </si>
  <si>
    <t>ADDIKO 2024</t>
  </si>
  <si>
    <t>UZETO OD FIRME</t>
  </si>
  <si>
    <t>POLOŽENO U FIRMU</t>
  </si>
  <si>
    <t>FIRMA DUGUJE DRUGIMA</t>
  </si>
  <si>
    <t>TO JE SAMO ISPIS POZAJMICA PO IZVODIMA BANKE, DOK JOŠ IMA POZAJMICA GDJE SU LARA I ZORICA DIREKTNO UPLAĆIVALE</t>
  </si>
  <si>
    <t>SA PRIVATNOG RAČUNA DIREKTNO NA PARTIJU KREDITA FIRME</t>
  </si>
  <si>
    <t>TE IMA KREDIT KOJI JE IMA JASPIS KAIZEN MAG U ERSTE BANCI I ERSTE CARD KLUB KOJI JE LARA PRENIJELA NA SEBE I JOŠ ODPLAĆUJE</t>
  </si>
  <si>
    <t>(ZA TO SE PRILAŽU DOKUMENTI-UPLATNICE)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</si>
</sst>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charset val="238"/>
      <scheme val="minor"/>
    </font>
    <font>
      <sz val="11"/>
      <color rgb="FFFF0000"/>
      <name val="Aptos Narrow"/>
      <family val="2"/>
      <charset val="238"/>
      <scheme val="minor"/>
    </font>
    <font>
      <sz val="8"/>
      <color theme="1"/>
      <name val="Aptos Narrow"/>
      <family val="2"/>
      <charset val="238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7C8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2" fontId="0" fillId="0" borderId="0" xfId="0" applyNumberFormat="1"/>
    <xf numFmtId="0" fontId="1" fillId="0" borderId="0" xfId="0" applyFont="1"/>
    <xf numFmtId="2" fontId="1" fillId="0" borderId="0" xfId="0" applyNumberFormat="1" applyFont="1"/>
    <xf numFmtId="14" fontId="0" fillId="0" borderId="0" xfId="0" applyNumberFormat="1"/>
    <xf numFmtId="0" fontId="0" fillId="0" borderId="1" xfId="0" applyBorder="1"/>
    <xf numFmtId="2" fontId="0" fillId="0" borderId="1" xfId="0" applyNumberFormat="1" applyBorder="1"/>
    <xf numFmtId="0" fontId="0" fillId="0" borderId="2" xfId="0" applyBorder="1"/>
    <xf numFmtId="2" fontId="0" fillId="0" borderId="2" xfId="0" applyNumberFormat="1" applyBorder="1"/>
    <xf numFmtId="0" fontId="0" fillId="2" borderId="0" xfId="0" applyFill="1"/>
    <xf numFmtId="2" fontId="0" fillId="2" borderId="0" xfId="0" applyNumberFormat="1" applyFill="1"/>
    <xf numFmtId="0" fontId="0" fillId="3" borderId="0" xfId="0" applyFill="1"/>
    <xf numFmtId="2" fontId="0" fillId="3" borderId="0" xfId="0" applyNumberFormat="1" applyFill="1"/>
    <xf numFmtId="0" fontId="0" fillId="4" borderId="0" xfId="0" applyFill="1"/>
    <xf numFmtId="2" fontId="0" fillId="4" borderId="0" xfId="0" applyNumberFormat="1" applyFill="1"/>
    <xf numFmtId="0" fontId="0" fillId="5" borderId="0" xfId="0" applyFill="1"/>
    <xf numFmtId="2" fontId="0" fillId="5" borderId="0" xfId="0" applyNumberFormat="1" applyFill="1"/>
    <xf numFmtId="0" fontId="0" fillId="0" borderId="1" xfId="0" applyBorder="1" applyAlignment="1">
      <alignment horizontal="right"/>
    </xf>
    <xf numFmtId="0" fontId="2" fillId="0" borderId="0" xfId="0" applyFont="1"/>
    <xf numFmtId="2" fontId="2" fillId="0" borderId="0" xfId="0" applyNumberFormat="1" applyFont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sustava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93716-1B17-4A6E-BE39-425A12353015}">
  <dimension ref="A1:J492"/>
  <sheetViews>
    <sheetView tabSelected="1" topLeftCell="A60" zoomScale="110" zoomScaleNormal="110" workbookViewId="0">
      <selection activeCell="D77" sqref="D77"/>
    </sheetView>
  </sheetViews>
  <sheetFormatPr defaultRowHeight="14.5" x14ac:dyDescent="0.35"/>
  <cols>
    <col min="1" max="1" width="5.36328125" customWidth="1"/>
    <col min="2" max="2" width="19.54296875" customWidth="1"/>
    <col min="3" max="3" width="11.36328125" customWidth="1"/>
    <col min="4" max="4" width="18.453125" customWidth="1"/>
    <col min="5" max="5" width="10.36328125" style="1" bestFit="1" customWidth="1"/>
    <col min="6" max="6" width="9.6328125" bestFit="1" customWidth="1"/>
    <col min="7" max="7" width="9.36328125" bestFit="1" customWidth="1"/>
    <col min="8" max="8" width="9.81640625" style="1" customWidth="1"/>
  </cols>
  <sheetData>
    <row r="1" spans="1:9" x14ac:dyDescent="0.35">
      <c r="A1">
        <v>1</v>
      </c>
      <c r="B1" t="s">
        <v>66</v>
      </c>
    </row>
    <row r="2" spans="1:9" x14ac:dyDescent="0.35">
      <c r="A2" t="s">
        <v>0</v>
      </c>
      <c r="E2" s="1" t="s">
        <v>1</v>
      </c>
      <c r="I2" t="s">
        <v>4</v>
      </c>
    </row>
    <row r="7" spans="1:9" x14ac:dyDescent="0.35">
      <c r="A7" s="2">
        <v>60</v>
      </c>
      <c r="B7" s="2" t="s">
        <v>2</v>
      </c>
      <c r="C7" s="2" t="s">
        <v>3</v>
      </c>
      <c r="D7" s="2"/>
      <c r="E7" s="3">
        <v>1600</v>
      </c>
    </row>
    <row r="8" spans="1:9" x14ac:dyDescent="0.35">
      <c r="A8" s="2">
        <v>62</v>
      </c>
      <c r="B8" s="2" t="s">
        <v>2</v>
      </c>
      <c r="C8" s="2" t="s">
        <v>3</v>
      </c>
      <c r="D8" s="2"/>
      <c r="E8" s="3">
        <v>1500</v>
      </c>
    </row>
    <row r="9" spans="1:9" x14ac:dyDescent="0.35">
      <c r="A9" s="2">
        <v>65</v>
      </c>
      <c r="B9" s="2" t="s">
        <v>2</v>
      </c>
      <c r="C9" s="2" t="s">
        <v>3</v>
      </c>
      <c r="D9" s="2"/>
      <c r="E9" s="3">
        <v>5100</v>
      </c>
    </row>
    <row r="10" spans="1:9" x14ac:dyDescent="0.35">
      <c r="A10" s="2">
        <v>67</v>
      </c>
      <c r="B10" s="2" t="s">
        <v>2</v>
      </c>
      <c r="C10" s="2" t="s">
        <v>3</v>
      </c>
      <c r="D10" s="2"/>
      <c r="E10" s="3">
        <v>660</v>
      </c>
    </row>
    <row r="11" spans="1:9" x14ac:dyDescent="0.35">
      <c r="A11" s="2">
        <v>69</v>
      </c>
      <c r="B11" s="2" t="s">
        <v>2</v>
      </c>
      <c r="C11" s="2" t="s">
        <v>3</v>
      </c>
      <c r="D11" s="2"/>
      <c r="E11" s="3">
        <v>20000</v>
      </c>
    </row>
    <row r="12" spans="1:9" x14ac:dyDescent="0.35">
      <c r="A12" s="2">
        <v>78</v>
      </c>
      <c r="B12" s="2" t="s">
        <v>5</v>
      </c>
      <c r="C12" s="2" t="s">
        <v>3</v>
      </c>
      <c r="D12" s="2"/>
      <c r="E12" s="3">
        <v>25000</v>
      </c>
    </row>
    <row r="13" spans="1:9" x14ac:dyDescent="0.35">
      <c r="A13" s="2">
        <v>84</v>
      </c>
      <c r="B13" s="2" t="s">
        <v>2</v>
      </c>
      <c r="C13" s="2" t="s">
        <v>3</v>
      </c>
      <c r="D13" s="2"/>
      <c r="E13" s="3">
        <v>37375</v>
      </c>
    </row>
    <row r="15" spans="1:9" x14ac:dyDescent="0.35">
      <c r="A15">
        <v>87</v>
      </c>
      <c r="B15" t="s">
        <v>7</v>
      </c>
      <c r="C15" t="s">
        <v>6</v>
      </c>
      <c r="D15" t="s">
        <v>8</v>
      </c>
      <c r="E15" s="1">
        <v>22440.03</v>
      </c>
    </row>
    <row r="17" spans="1:5" x14ac:dyDescent="0.35">
      <c r="A17" s="2">
        <v>97</v>
      </c>
      <c r="B17" s="2" t="s">
        <v>12</v>
      </c>
      <c r="C17" s="2" t="s">
        <v>3</v>
      </c>
      <c r="D17" s="2"/>
      <c r="E17" s="3">
        <v>14960</v>
      </c>
    </row>
    <row r="18" spans="1:5" x14ac:dyDescent="0.35">
      <c r="A18" s="2">
        <v>101</v>
      </c>
      <c r="B18" s="2" t="s">
        <v>2</v>
      </c>
      <c r="C18" s="2" t="s">
        <v>3</v>
      </c>
      <c r="D18" s="2"/>
      <c r="E18" s="3">
        <v>400</v>
      </c>
    </row>
    <row r="19" spans="1:5" x14ac:dyDescent="0.35">
      <c r="A19" s="2">
        <v>108</v>
      </c>
      <c r="B19" s="2" t="s">
        <v>2</v>
      </c>
      <c r="C19" s="2" t="s">
        <v>3</v>
      </c>
      <c r="D19" s="2"/>
      <c r="E19" s="3">
        <v>13890</v>
      </c>
    </row>
    <row r="20" spans="1:5" x14ac:dyDescent="0.35">
      <c r="A20" s="2">
        <v>110</v>
      </c>
      <c r="B20" s="2" t="s">
        <v>2</v>
      </c>
      <c r="C20" s="2" t="s">
        <v>3</v>
      </c>
      <c r="D20" s="2"/>
      <c r="E20" s="3">
        <v>16210</v>
      </c>
    </row>
    <row r="21" spans="1:5" x14ac:dyDescent="0.35">
      <c r="A21" s="2">
        <v>112</v>
      </c>
      <c r="B21" s="2" t="s">
        <v>2</v>
      </c>
      <c r="C21" s="2" t="s">
        <v>3</v>
      </c>
      <c r="D21" s="2"/>
      <c r="E21" s="3">
        <v>27500</v>
      </c>
    </row>
    <row r="22" spans="1:5" x14ac:dyDescent="0.35">
      <c r="A22" s="2">
        <v>114</v>
      </c>
      <c r="B22" s="2" t="s">
        <v>2</v>
      </c>
      <c r="C22" s="2" t="s">
        <v>3</v>
      </c>
      <c r="D22" s="2"/>
      <c r="E22" s="3">
        <v>15500</v>
      </c>
    </row>
    <row r="23" spans="1:5" x14ac:dyDescent="0.35">
      <c r="A23" s="2">
        <v>124</v>
      </c>
      <c r="B23" s="2" t="s">
        <v>2</v>
      </c>
      <c r="C23" s="2" t="s">
        <v>3</v>
      </c>
      <c r="D23" s="2"/>
      <c r="E23" s="3">
        <v>76000</v>
      </c>
    </row>
    <row r="24" spans="1:5" x14ac:dyDescent="0.35">
      <c r="A24" s="2">
        <v>126</v>
      </c>
      <c r="B24" s="2" t="s">
        <v>2</v>
      </c>
      <c r="C24" s="2" t="s">
        <v>3</v>
      </c>
      <c r="D24" s="2"/>
      <c r="E24" s="3">
        <v>60000</v>
      </c>
    </row>
    <row r="25" spans="1:5" x14ac:dyDescent="0.35">
      <c r="A25" s="2">
        <v>128</v>
      </c>
      <c r="B25" s="2" t="s">
        <v>2</v>
      </c>
      <c r="C25" s="2" t="s">
        <v>3</v>
      </c>
      <c r="D25" s="2"/>
      <c r="E25" s="3">
        <v>31940</v>
      </c>
    </row>
    <row r="26" spans="1:5" x14ac:dyDescent="0.35">
      <c r="A26" s="2">
        <v>139</v>
      </c>
      <c r="B26" s="2" t="s">
        <v>2</v>
      </c>
      <c r="C26" s="2" t="s">
        <v>3</v>
      </c>
      <c r="D26" s="2"/>
      <c r="E26" s="3">
        <v>53000</v>
      </c>
    </row>
    <row r="27" spans="1:5" x14ac:dyDescent="0.35">
      <c r="A27" s="2">
        <v>141</v>
      </c>
      <c r="B27" s="2" t="s">
        <v>2</v>
      </c>
      <c r="C27" s="2" t="s">
        <v>3</v>
      </c>
      <c r="D27" s="2"/>
      <c r="E27" s="3">
        <v>2990</v>
      </c>
    </row>
    <row r="28" spans="1:5" x14ac:dyDescent="0.35">
      <c r="A28" s="2">
        <v>145</v>
      </c>
      <c r="B28" s="2" t="s">
        <v>2</v>
      </c>
      <c r="C28" s="2" t="s">
        <v>3</v>
      </c>
      <c r="D28" s="2"/>
      <c r="E28" s="3">
        <v>15500</v>
      </c>
    </row>
    <row r="29" spans="1:5" x14ac:dyDescent="0.35">
      <c r="A29" s="2">
        <v>154</v>
      </c>
      <c r="B29" s="2" t="s">
        <v>2</v>
      </c>
      <c r="C29" s="2" t="s">
        <v>3</v>
      </c>
      <c r="D29" s="2"/>
      <c r="E29" s="3">
        <v>15300</v>
      </c>
    </row>
    <row r="30" spans="1:5" x14ac:dyDescent="0.35">
      <c r="A30" s="2">
        <v>164</v>
      </c>
      <c r="B30" s="2" t="s">
        <v>2</v>
      </c>
      <c r="C30" s="2" t="s">
        <v>3</v>
      </c>
      <c r="D30" s="2"/>
      <c r="E30" s="3">
        <v>15400</v>
      </c>
    </row>
    <row r="31" spans="1:5" x14ac:dyDescent="0.35">
      <c r="A31" s="2">
        <v>174</v>
      </c>
      <c r="B31" s="2" t="s">
        <v>2</v>
      </c>
      <c r="C31" s="2" t="s">
        <v>3</v>
      </c>
      <c r="D31" s="2"/>
      <c r="E31" s="3">
        <v>19600</v>
      </c>
    </row>
    <row r="34" spans="1:9" x14ac:dyDescent="0.35">
      <c r="A34">
        <v>184</v>
      </c>
      <c r="B34" t="s">
        <v>9</v>
      </c>
      <c r="C34" t="s">
        <v>6</v>
      </c>
      <c r="E34" s="1">
        <v>248073.33</v>
      </c>
    </row>
    <row r="36" spans="1:9" x14ac:dyDescent="0.35">
      <c r="B36" t="s">
        <v>13</v>
      </c>
      <c r="E36" s="1">
        <f>SUM(E7:E34)</f>
        <v>739938.36</v>
      </c>
    </row>
    <row r="38" spans="1:9" x14ac:dyDescent="0.35">
      <c r="B38" s="2" t="s">
        <v>10</v>
      </c>
      <c r="C38" s="2"/>
      <c r="D38" s="2"/>
      <c r="E38" s="3">
        <f>E7+E8+E9+E10+E11+E12+E13+E18+E19+E20+E21+E22+E23+E24+E25+E26+E27+E28+E29+E30+E31+E17</f>
        <v>469425</v>
      </c>
      <c r="F38" t="s">
        <v>17</v>
      </c>
      <c r="G38">
        <v>7.5345000000000004</v>
      </c>
      <c r="H38" s="1">
        <f>E38/G38</f>
        <v>62303.404340035835</v>
      </c>
      <c r="I38" t="s">
        <v>16</v>
      </c>
    </row>
    <row r="39" spans="1:9" x14ac:dyDescent="0.35">
      <c r="B39" t="s">
        <v>11</v>
      </c>
      <c r="E39" s="1">
        <f>E34+E15</f>
        <v>270513.36</v>
      </c>
      <c r="G39">
        <v>7.5345000000000004</v>
      </c>
      <c r="H39" s="1">
        <f>E39/G39</f>
        <v>35903.292852876766</v>
      </c>
    </row>
    <row r="41" spans="1:9" x14ac:dyDescent="0.35">
      <c r="B41" t="s">
        <v>15</v>
      </c>
      <c r="E41" s="1">
        <v>111444.4</v>
      </c>
      <c r="F41" t="s">
        <v>17</v>
      </c>
      <c r="G41">
        <v>7.5345000000000004</v>
      </c>
      <c r="H41" s="1">
        <f>E41/G41</f>
        <v>14791.21375008295</v>
      </c>
      <c r="I41" t="s">
        <v>16</v>
      </c>
    </row>
    <row r="43" spans="1:9" x14ac:dyDescent="0.35">
      <c r="B43" t="s">
        <v>133</v>
      </c>
      <c r="E43" s="1">
        <f>E31+E30+E29+E28+E27+E26+E25+E24+E23+E22+E21+E20+E19+E18++E13+E11+E10+E9+E8+E7</f>
        <v>429465</v>
      </c>
      <c r="G43">
        <v>7.5345000000000004</v>
      </c>
      <c r="H43" s="1">
        <f t="shared" ref="H43:H46" si="0">E43/G43</f>
        <v>56999.800915787375</v>
      </c>
      <c r="I43" t="s">
        <v>16</v>
      </c>
    </row>
    <row r="44" spans="1:9" x14ac:dyDescent="0.35">
      <c r="B44" t="s">
        <v>134</v>
      </c>
      <c r="E44" s="1">
        <f>E17</f>
        <v>14960</v>
      </c>
      <c r="G44">
        <v>7.5345000000000004</v>
      </c>
      <c r="H44" s="1">
        <f t="shared" si="0"/>
        <v>1985.5332138828057</v>
      </c>
      <c r="I44" t="s">
        <v>16</v>
      </c>
    </row>
    <row r="45" spans="1:9" x14ac:dyDescent="0.35">
      <c r="B45" t="s">
        <v>135</v>
      </c>
      <c r="E45" s="1">
        <f>E12</f>
        <v>25000</v>
      </c>
      <c r="G45">
        <v>7.5345000000000004</v>
      </c>
      <c r="H45" s="1">
        <f t="shared" si="0"/>
        <v>3318.0702103656513</v>
      </c>
      <c r="I45" t="s">
        <v>16</v>
      </c>
    </row>
    <row r="46" spans="1:9" x14ac:dyDescent="0.35">
      <c r="D46" t="s">
        <v>70</v>
      </c>
      <c r="E46" s="1">
        <f>E45+E44+E43</f>
        <v>469425</v>
      </c>
      <c r="G46">
        <v>7.5345000000000004</v>
      </c>
      <c r="H46" s="1">
        <f t="shared" si="0"/>
        <v>62303.404340035835</v>
      </c>
      <c r="I46" t="s">
        <v>16</v>
      </c>
    </row>
    <row r="48" spans="1:9" x14ac:dyDescent="0.35">
      <c r="A48" s="7" t="s">
        <v>14</v>
      </c>
      <c r="B48" s="7"/>
      <c r="C48" s="7"/>
      <c r="D48" s="7" t="s">
        <v>110</v>
      </c>
      <c r="E48" s="8" t="s">
        <v>64</v>
      </c>
      <c r="F48" s="7" t="s">
        <v>16</v>
      </c>
      <c r="G48" s="7"/>
      <c r="H48" s="8"/>
      <c r="I48" s="7"/>
    </row>
    <row r="50" spans="2:9" x14ac:dyDescent="0.35">
      <c r="B50" t="s">
        <v>15</v>
      </c>
      <c r="E50" s="1">
        <v>111444.4</v>
      </c>
      <c r="F50" t="s">
        <v>17</v>
      </c>
      <c r="G50">
        <v>7.5345000000000004</v>
      </c>
      <c r="H50" s="1">
        <f>E50/G50</f>
        <v>14791.21375008295</v>
      </c>
      <c r="I50" t="s">
        <v>16</v>
      </c>
    </row>
    <row r="53" spans="2:9" x14ac:dyDescent="0.35">
      <c r="B53" t="s">
        <v>18</v>
      </c>
      <c r="C53" t="s">
        <v>3</v>
      </c>
      <c r="E53" s="1">
        <v>2200</v>
      </c>
      <c r="F53" t="s">
        <v>16</v>
      </c>
    </row>
    <row r="54" spans="2:9" x14ac:dyDescent="0.35">
      <c r="B54" t="s">
        <v>19</v>
      </c>
      <c r="C54" t="s">
        <v>3</v>
      </c>
      <c r="E54" s="1">
        <v>830</v>
      </c>
      <c r="F54" t="s">
        <v>16</v>
      </c>
    </row>
    <row r="56" spans="2:9" x14ac:dyDescent="0.35">
      <c r="B56" s="4" t="s">
        <v>20</v>
      </c>
      <c r="C56" t="s">
        <v>6</v>
      </c>
      <c r="E56" s="1">
        <v>306.25</v>
      </c>
      <c r="F56" t="s">
        <v>16</v>
      </c>
    </row>
    <row r="58" spans="2:9" x14ac:dyDescent="0.35">
      <c r="B58" s="2" t="s">
        <v>21</v>
      </c>
      <c r="C58" s="2" t="s">
        <v>3</v>
      </c>
      <c r="D58" s="2"/>
      <c r="E58" s="3">
        <v>1600</v>
      </c>
    </row>
    <row r="59" spans="2:9" x14ac:dyDescent="0.35">
      <c r="B59" s="2" t="s">
        <v>22</v>
      </c>
      <c r="C59" s="2" t="s">
        <v>3</v>
      </c>
      <c r="D59" s="2"/>
      <c r="E59" s="3">
        <v>235.55</v>
      </c>
    </row>
    <row r="60" spans="2:9" x14ac:dyDescent="0.35">
      <c r="B60" s="2" t="s">
        <v>23</v>
      </c>
      <c r="C60" s="2" t="s">
        <v>3</v>
      </c>
      <c r="D60" s="2"/>
      <c r="E60" s="3">
        <v>2000</v>
      </c>
    </row>
    <row r="61" spans="2:9" x14ac:dyDescent="0.35">
      <c r="B61" s="2" t="s">
        <v>24</v>
      </c>
      <c r="C61" s="2" t="s">
        <v>3</v>
      </c>
      <c r="D61" s="2"/>
      <c r="E61" s="3">
        <v>1995</v>
      </c>
    </row>
    <row r="62" spans="2:9" x14ac:dyDescent="0.35">
      <c r="B62" s="2" t="s">
        <v>25</v>
      </c>
      <c r="C62" s="2" t="s">
        <v>3</v>
      </c>
      <c r="D62" s="2"/>
      <c r="E62" s="3">
        <v>1650</v>
      </c>
    </row>
    <row r="63" spans="2:9" x14ac:dyDescent="0.35">
      <c r="B63" s="2" t="s">
        <v>26</v>
      </c>
      <c r="C63" s="2" t="s">
        <v>3</v>
      </c>
      <c r="D63" s="2"/>
      <c r="E63" s="3">
        <v>2000</v>
      </c>
    </row>
    <row r="65" spans="2:7" x14ac:dyDescent="0.35">
      <c r="B65" t="s">
        <v>27</v>
      </c>
      <c r="C65" t="s">
        <v>28</v>
      </c>
      <c r="E65" s="1">
        <v>125.42</v>
      </c>
    </row>
    <row r="67" spans="2:7" x14ac:dyDescent="0.35">
      <c r="B67" s="2" t="s">
        <v>61</v>
      </c>
      <c r="C67" s="2" t="s">
        <v>3</v>
      </c>
      <c r="D67" s="2"/>
      <c r="E67" s="3">
        <v>1990</v>
      </c>
    </row>
    <row r="69" spans="2:7" x14ac:dyDescent="0.35">
      <c r="B69" s="5"/>
      <c r="C69" s="5" t="s">
        <v>43</v>
      </c>
      <c r="D69" s="5"/>
      <c r="E69" s="6">
        <f>E53+E54+E58+E59+E60+E61+E62+E63+E67</f>
        <v>14500.55</v>
      </c>
      <c r="G69" s="1"/>
    </row>
    <row r="70" spans="2:7" x14ac:dyDescent="0.35">
      <c r="B70" s="5"/>
      <c r="C70" s="5" t="s">
        <v>144</v>
      </c>
      <c r="D70" s="5"/>
      <c r="E70" s="6">
        <f>E67+E63+E62+E61+E60+E59+E54</f>
        <v>10700.55</v>
      </c>
    </row>
    <row r="71" spans="2:7" x14ac:dyDescent="0.35">
      <c r="B71" s="5"/>
      <c r="C71" s="5" t="s">
        <v>145</v>
      </c>
      <c r="D71" s="5"/>
      <c r="E71" s="6">
        <f>E58+E53</f>
        <v>3800</v>
      </c>
    </row>
    <row r="75" spans="2:7" x14ac:dyDescent="0.35">
      <c r="B75" s="2" t="s">
        <v>78</v>
      </c>
      <c r="C75" s="2" t="s">
        <v>3</v>
      </c>
      <c r="D75" s="2"/>
      <c r="E75" s="3">
        <v>2650</v>
      </c>
    </row>
    <row r="76" spans="2:7" x14ac:dyDescent="0.35">
      <c r="B76" s="2" t="s">
        <v>77</v>
      </c>
      <c r="C76" s="2" t="s">
        <v>3</v>
      </c>
      <c r="D76" s="2"/>
      <c r="E76" s="3">
        <v>580</v>
      </c>
    </row>
    <row r="77" spans="2:7" x14ac:dyDescent="0.35">
      <c r="B77" s="2" t="s">
        <v>76</v>
      </c>
      <c r="C77" s="2" t="s">
        <v>3</v>
      </c>
      <c r="D77" s="2"/>
      <c r="E77" s="3">
        <v>2045</v>
      </c>
    </row>
    <row r="78" spans="2:7" x14ac:dyDescent="0.35">
      <c r="B78" s="2" t="s">
        <v>76</v>
      </c>
      <c r="C78" s="2" t="s">
        <v>3</v>
      </c>
      <c r="D78" s="2"/>
      <c r="E78" s="3">
        <v>378</v>
      </c>
    </row>
    <row r="79" spans="2:7" x14ac:dyDescent="0.35">
      <c r="B79" s="2" t="s">
        <v>76</v>
      </c>
      <c r="C79" s="2" t="s">
        <v>3</v>
      </c>
      <c r="D79" s="2"/>
      <c r="E79" s="3">
        <v>585</v>
      </c>
    </row>
    <row r="80" spans="2:7" x14ac:dyDescent="0.35">
      <c r="B80" s="2" t="s">
        <v>75</v>
      </c>
      <c r="C80" s="2" t="s">
        <v>3</v>
      </c>
      <c r="D80" s="2"/>
      <c r="E80" s="3">
        <v>1550</v>
      </c>
    </row>
    <row r="81" spans="2:7" x14ac:dyDescent="0.35">
      <c r="B81" s="2" t="s">
        <v>74</v>
      </c>
      <c r="C81" s="2" t="s">
        <v>3</v>
      </c>
      <c r="D81" s="2"/>
      <c r="E81" s="3">
        <v>1080</v>
      </c>
    </row>
    <row r="82" spans="2:7" x14ac:dyDescent="0.35">
      <c r="B82" s="2" t="s">
        <v>74</v>
      </c>
      <c r="C82" s="2" t="s">
        <v>3</v>
      </c>
      <c r="D82" s="2"/>
      <c r="E82" s="3">
        <v>475</v>
      </c>
    </row>
    <row r="83" spans="2:7" x14ac:dyDescent="0.35">
      <c r="B83" s="2" t="s">
        <v>30</v>
      </c>
      <c r="C83" s="2" t="s">
        <v>3</v>
      </c>
      <c r="D83" s="2"/>
      <c r="E83" s="3">
        <v>475</v>
      </c>
    </row>
    <row r="84" spans="2:7" x14ac:dyDescent="0.35">
      <c r="B84" s="2" t="s">
        <v>30</v>
      </c>
      <c r="C84" s="2" t="s">
        <v>3</v>
      </c>
      <c r="D84" s="2"/>
      <c r="E84" s="3">
        <v>325</v>
      </c>
    </row>
    <row r="85" spans="2:7" x14ac:dyDescent="0.35">
      <c r="B85" s="2" t="s">
        <v>30</v>
      </c>
      <c r="C85" s="2" t="s">
        <v>3</v>
      </c>
      <c r="D85" s="2"/>
      <c r="E85" s="3">
        <v>360</v>
      </c>
    </row>
    <row r="86" spans="2:7" x14ac:dyDescent="0.35">
      <c r="B86" s="2" t="s">
        <v>30</v>
      </c>
      <c r="C86" s="2" t="s">
        <v>3</v>
      </c>
      <c r="D86" s="2"/>
      <c r="E86" s="3">
        <v>370</v>
      </c>
    </row>
    <row r="87" spans="2:7" x14ac:dyDescent="0.35">
      <c r="B87" s="2" t="s">
        <v>31</v>
      </c>
      <c r="C87" s="2" t="s">
        <v>3</v>
      </c>
      <c r="D87" s="2"/>
      <c r="E87" s="3">
        <v>700</v>
      </c>
    </row>
    <row r="88" spans="2:7" x14ac:dyDescent="0.35">
      <c r="B88" s="2" t="s">
        <v>32</v>
      </c>
      <c r="C88" s="2" t="s">
        <v>3</v>
      </c>
      <c r="D88" s="2"/>
      <c r="E88" s="3">
        <v>50</v>
      </c>
    </row>
    <row r="89" spans="2:7" x14ac:dyDescent="0.35">
      <c r="B89" t="s">
        <v>33</v>
      </c>
      <c r="C89" t="s">
        <v>36</v>
      </c>
      <c r="E89" s="1">
        <v>9.4499999999999993</v>
      </c>
      <c r="G89" t="s">
        <v>41</v>
      </c>
    </row>
    <row r="90" spans="2:7" x14ac:dyDescent="0.35">
      <c r="B90" t="s">
        <v>33</v>
      </c>
      <c r="C90" t="s">
        <v>36</v>
      </c>
      <c r="E90" s="1">
        <v>635.14</v>
      </c>
      <c r="G90" t="s">
        <v>41</v>
      </c>
    </row>
    <row r="92" spans="2:7" x14ac:dyDescent="0.35">
      <c r="B92" s="2" t="s">
        <v>34</v>
      </c>
      <c r="C92" s="2" t="s">
        <v>42</v>
      </c>
      <c r="D92" s="2"/>
      <c r="E92" s="3">
        <v>900</v>
      </c>
    </row>
    <row r="93" spans="2:7" x14ac:dyDescent="0.35">
      <c r="B93" s="2" t="s">
        <v>34</v>
      </c>
      <c r="C93" s="2" t="s">
        <v>42</v>
      </c>
      <c r="D93" s="2"/>
      <c r="E93" s="3">
        <v>720</v>
      </c>
    </row>
    <row r="94" spans="2:7" x14ac:dyDescent="0.35">
      <c r="B94" s="2" t="s">
        <v>40</v>
      </c>
      <c r="C94" s="2" t="s">
        <v>3</v>
      </c>
      <c r="D94" s="2"/>
      <c r="E94" s="3">
        <v>2.25</v>
      </c>
    </row>
    <row r="95" spans="2:7" x14ac:dyDescent="0.35">
      <c r="B95" s="2" t="s">
        <v>40</v>
      </c>
      <c r="C95" s="2" t="s">
        <v>3</v>
      </c>
      <c r="D95" s="2"/>
      <c r="E95" s="3">
        <v>225</v>
      </c>
    </row>
    <row r="96" spans="2:7" x14ac:dyDescent="0.35">
      <c r="B96" s="2" t="s">
        <v>35</v>
      </c>
      <c r="C96" s="2" t="s">
        <v>3</v>
      </c>
      <c r="D96" s="2"/>
      <c r="E96" s="3">
        <v>1500</v>
      </c>
      <c r="G96" s="1">
        <f>E75+E76+E77+E78+E79+E80+E81+E82+E83+E84+E85+E86+E87+E88+E92+E93+E94+E95+E96</f>
        <v>14970.25</v>
      </c>
    </row>
    <row r="98" spans="1:9" x14ac:dyDescent="0.35">
      <c r="E98" s="1">
        <f>SUM(E53:E96)-E69</f>
        <v>45047.609999999986</v>
      </c>
      <c r="F98" t="s">
        <v>38</v>
      </c>
      <c r="G98" s="1">
        <f>E98+H50</f>
        <v>59838.823750082935</v>
      </c>
      <c r="H98" s="1">
        <f>G98-45340.14</f>
        <v>14498.683750082935</v>
      </c>
      <c r="I98" t="s">
        <v>39</v>
      </c>
    </row>
    <row r="99" spans="1:9" x14ac:dyDescent="0.35">
      <c r="C99" t="s">
        <v>44</v>
      </c>
      <c r="E99" s="1">
        <f>SUM(E75:E96)-E89-E90</f>
        <v>14970.25</v>
      </c>
    </row>
    <row r="101" spans="1:9" x14ac:dyDescent="0.35">
      <c r="C101" t="s">
        <v>152</v>
      </c>
      <c r="E101" s="1">
        <f>E96+E88+E87+E86+E85+E84+E83</f>
        <v>3780</v>
      </c>
    </row>
    <row r="102" spans="1:9" x14ac:dyDescent="0.35">
      <c r="C102" t="s">
        <v>153</v>
      </c>
      <c r="E102" s="1">
        <f>E95+E94+E93+E92+E82+E81+E80+E79+E78+E77+E76+E75</f>
        <v>11190.25</v>
      </c>
    </row>
    <row r="103" spans="1:9" x14ac:dyDescent="0.35">
      <c r="E103" s="1">
        <f>E102+E101</f>
        <v>14970.25</v>
      </c>
    </row>
    <row r="104" spans="1:9" x14ac:dyDescent="0.35">
      <c r="D104" t="s">
        <v>37</v>
      </c>
      <c r="E104" s="1">
        <f>E99+E69</f>
        <v>29470.799999999999</v>
      </c>
      <c r="G104" s="1">
        <f>E104+H38</f>
        <v>91774.204340035838</v>
      </c>
    </row>
    <row r="106" spans="1:9" x14ac:dyDescent="0.35">
      <c r="A106" s="9"/>
      <c r="B106" s="9" t="s">
        <v>45</v>
      </c>
      <c r="C106" s="9"/>
      <c r="D106" s="9"/>
      <c r="E106" s="10"/>
      <c r="F106" s="9" t="s">
        <v>110</v>
      </c>
      <c r="G106" s="9"/>
      <c r="H106" s="10"/>
    </row>
    <row r="108" spans="1:9" x14ac:dyDescent="0.35">
      <c r="B108" s="5" t="s">
        <v>46</v>
      </c>
      <c r="C108" s="5"/>
      <c r="D108" s="5"/>
      <c r="E108" s="6">
        <f>H38</f>
        <v>62303.404340035835</v>
      </c>
      <c r="F108" s="5" t="s">
        <v>47</v>
      </c>
    </row>
    <row r="109" spans="1:9" x14ac:dyDescent="0.35">
      <c r="B109" s="5" t="s">
        <v>48</v>
      </c>
      <c r="C109" s="5"/>
      <c r="D109" s="5"/>
      <c r="E109" s="6">
        <f>E69</f>
        <v>14500.55</v>
      </c>
      <c r="F109" s="5" t="s">
        <v>47</v>
      </c>
    </row>
    <row r="110" spans="1:9" x14ac:dyDescent="0.35">
      <c r="B110" s="5" t="s">
        <v>49</v>
      </c>
      <c r="C110" s="5"/>
      <c r="D110" s="5"/>
      <c r="E110" s="6">
        <f>E99</f>
        <v>14970.25</v>
      </c>
      <c r="F110" s="5" t="s">
        <v>47</v>
      </c>
    </row>
    <row r="111" spans="1:9" x14ac:dyDescent="0.35">
      <c r="B111" s="5"/>
      <c r="C111" s="5" t="s">
        <v>50</v>
      </c>
      <c r="D111" s="5"/>
      <c r="E111" s="6">
        <f>E108+E109+E110</f>
        <v>91774.204340035838</v>
      </c>
      <c r="F111" s="5" t="s">
        <v>47</v>
      </c>
      <c r="G111" t="s">
        <v>51</v>
      </c>
    </row>
    <row r="114" spans="2:7" x14ac:dyDescent="0.35">
      <c r="B114" s="5" t="s">
        <v>52</v>
      </c>
      <c r="C114" s="5"/>
      <c r="D114" s="5"/>
      <c r="E114" s="6"/>
      <c r="F114" s="5"/>
      <c r="G114" s="5"/>
    </row>
    <row r="115" spans="2:7" x14ac:dyDescent="0.35">
      <c r="B115" s="5"/>
      <c r="C115" s="5"/>
      <c r="D115" s="5"/>
      <c r="E115" s="6"/>
      <c r="F115" s="5"/>
      <c r="G115" s="5"/>
    </row>
    <row r="116" spans="2:7" x14ac:dyDescent="0.35">
      <c r="B116" s="5" t="s">
        <v>53</v>
      </c>
      <c r="C116" s="5"/>
      <c r="D116" s="5"/>
      <c r="E116" s="6" t="s">
        <v>56</v>
      </c>
      <c r="F116" s="5" t="s">
        <v>17</v>
      </c>
      <c r="G116" s="5" t="s">
        <v>57</v>
      </c>
    </row>
    <row r="117" spans="2:7" x14ac:dyDescent="0.35">
      <c r="B117" s="5" t="s">
        <v>54</v>
      </c>
      <c r="C117" s="5" t="s">
        <v>55</v>
      </c>
      <c r="D117" s="5"/>
      <c r="E117" s="6">
        <f>F117/G117</f>
        <v>56999.800915787375</v>
      </c>
      <c r="F117" s="6">
        <f>E7+E8+E9+E10+E11+E13+E18+E19+E20+E21+E22+E23+E24+E25+E26+E27+E28+E29+E30+E31</f>
        <v>429465</v>
      </c>
      <c r="G117" s="5">
        <v>7.5345000000000004</v>
      </c>
    </row>
    <row r="118" spans="2:7" x14ac:dyDescent="0.35">
      <c r="B118" s="5" t="s">
        <v>58</v>
      </c>
      <c r="C118" s="5" t="s">
        <v>55</v>
      </c>
      <c r="D118" s="5"/>
      <c r="E118" s="6">
        <f>F118/G118</f>
        <v>3318.0702103656513</v>
      </c>
      <c r="F118" s="5">
        <v>25000</v>
      </c>
      <c r="G118" s="5">
        <v>7.5345000000000004</v>
      </c>
    </row>
    <row r="119" spans="2:7" x14ac:dyDescent="0.35">
      <c r="B119" s="5" t="s">
        <v>59</v>
      </c>
      <c r="C119" s="5" t="s">
        <v>55</v>
      </c>
      <c r="D119" s="5"/>
      <c r="E119" s="6">
        <f>F119/G119</f>
        <v>1985.5332138828057</v>
      </c>
      <c r="F119" s="6">
        <f>E17</f>
        <v>14960</v>
      </c>
      <c r="G119" s="5">
        <v>7.5345000000000004</v>
      </c>
    </row>
    <row r="120" spans="2:7" x14ac:dyDescent="0.35">
      <c r="B120" s="5"/>
      <c r="C120" s="5"/>
      <c r="D120" s="5"/>
      <c r="E120" s="6"/>
      <c r="F120" s="5"/>
      <c r="G120" s="5"/>
    </row>
    <row r="121" spans="2:7" x14ac:dyDescent="0.35">
      <c r="B121" s="5"/>
      <c r="C121" s="5"/>
      <c r="D121" s="5" t="s">
        <v>60</v>
      </c>
      <c r="E121" s="6">
        <f>E117+E118+E119</f>
        <v>62303.404340035835</v>
      </c>
      <c r="F121" s="5"/>
      <c r="G121" s="5"/>
    </row>
    <row r="124" spans="2:7" x14ac:dyDescent="0.35">
      <c r="B124" s="5" t="s">
        <v>62</v>
      </c>
      <c r="C124" s="5"/>
      <c r="D124" s="5"/>
      <c r="E124" s="6" t="s">
        <v>56</v>
      </c>
    </row>
    <row r="125" spans="2:7" x14ac:dyDescent="0.35">
      <c r="B125" s="5" t="s">
        <v>54</v>
      </c>
      <c r="C125" s="5" t="s">
        <v>55</v>
      </c>
      <c r="D125" s="5"/>
      <c r="E125" s="6">
        <f>E54+E59+E60+E61+E62+E67+E63</f>
        <v>10700.55</v>
      </c>
    </row>
    <row r="126" spans="2:7" x14ac:dyDescent="0.35">
      <c r="B126" s="5" t="s">
        <v>59</v>
      </c>
      <c r="C126" s="5" t="s">
        <v>55</v>
      </c>
      <c r="D126" s="5"/>
      <c r="E126" s="6">
        <f>E58+E53</f>
        <v>3800</v>
      </c>
    </row>
    <row r="127" spans="2:7" x14ac:dyDescent="0.35">
      <c r="B127" s="5"/>
      <c r="C127" s="5"/>
      <c r="D127" s="5"/>
      <c r="E127" s="6"/>
    </row>
    <row r="128" spans="2:7" x14ac:dyDescent="0.35">
      <c r="B128" s="5"/>
      <c r="C128" s="5"/>
      <c r="D128" s="5" t="s">
        <v>60</v>
      </c>
      <c r="E128" s="6">
        <f>E126+E125</f>
        <v>14500.55</v>
      </c>
    </row>
    <row r="131" spans="2:5" x14ac:dyDescent="0.35">
      <c r="B131" s="5" t="s">
        <v>63</v>
      </c>
      <c r="C131" s="5"/>
      <c r="D131" s="5"/>
      <c r="E131" s="6" t="s">
        <v>56</v>
      </c>
    </row>
    <row r="132" spans="2:5" x14ac:dyDescent="0.35">
      <c r="B132" s="5" t="s">
        <v>54</v>
      </c>
      <c r="C132" s="5" t="s">
        <v>55</v>
      </c>
      <c r="D132" s="5"/>
      <c r="E132" s="6">
        <f>E83+E84+E85+E86+E87+E88+E96</f>
        <v>3780</v>
      </c>
    </row>
    <row r="133" spans="2:5" x14ac:dyDescent="0.35">
      <c r="B133" s="5" t="s">
        <v>59</v>
      </c>
      <c r="C133" s="5" t="s">
        <v>55</v>
      </c>
      <c r="D133" s="5"/>
      <c r="E133" s="6">
        <f>E75+E76+E77+E78+E79+E80+E81+E82+E92+E93+E94+E95</f>
        <v>11190.25</v>
      </c>
    </row>
    <row r="134" spans="2:5" x14ac:dyDescent="0.35">
      <c r="B134" s="5"/>
      <c r="C134" s="5"/>
      <c r="D134" s="5"/>
      <c r="E134" s="6"/>
    </row>
    <row r="135" spans="2:5" x14ac:dyDescent="0.35">
      <c r="B135" s="5"/>
      <c r="C135" s="5"/>
      <c r="D135" s="5" t="s">
        <v>60</v>
      </c>
      <c r="E135" s="6">
        <f>E133+E132</f>
        <v>14970.25</v>
      </c>
    </row>
    <row r="146" spans="1:9" x14ac:dyDescent="0.35">
      <c r="A146">
        <v>2</v>
      </c>
      <c r="B146" t="s">
        <v>65</v>
      </c>
    </row>
    <row r="148" spans="1:9" x14ac:dyDescent="0.35">
      <c r="A148" t="s">
        <v>0</v>
      </c>
      <c r="E148" s="1" t="s">
        <v>1</v>
      </c>
      <c r="I148" t="s">
        <v>4</v>
      </c>
    </row>
    <row r="150" spans="1:9" x14ac:dyDescent="0.35">
      <c r="A150">
        <v>1</v>
      </c>
      <c r="B150" s="2" t="s">
        <v>67</v>
      </c>
      <c r="C150" s="2" t="s">
        <v>68</v>
      </c>
      <c r="D150" s="2"/>
      <c r="E150" s="3">
        <v>8000</v>
      </c>
    </row>
    <row r="151" spans="1:9" x14ac:dyDescent="0.35">
      <c r="A151">
        <v>2</v>
      </c>
      <c r="B151" s="2" t="s">
        <v>67</v>
      </c>
      <c r="C151" s="2" t="s">
        <v>68</v>
      </c>
      <c r="D151" s="2"/>
      <c r="E151" s="3">
        <v>20000</v>
      </c>
    </row>
    <row r="152" spans="1:9" x14ac:dyDescent="0.35">
      <c r="A152">
        <v>4</v>
      </c>
      <c r="B152" s="2" t="s">
        <v>67</v>
      </c>
      <c r="C152" s="2" t="s">
        <v>68</v>
      </c>
      <c r="D152" s="2"/>
      <c r="E152" s="3">
        <v>10000</v>
      </c>
    </row>
    <row r="153" spans="1:9" x14ac:dyDescent="0.35">
      <c r="A153">
        <v>8</v>
      </c>
      <c r="B153" s="2" t="s">
        <v>67</v>
      </c>
      <c r="C153" s="2" t="s">
        <v>68</v>
      </c>
      <c r="D153" s="2"/>
      <c r="E153" s="3">
        <v>20000</v>
      </c>
    </row>
    <row r="154" spans="1:9" x14ac:dyDescent="0.35">
      <c r="A154">
        <v>21</v>
      </c>
      <c r="B154" s="2" t="s">
        <v>67</v>
      </c>
      <c r="C154" s="2" t="s">
        <v>68</v>
      </c>
      <c r="D154" s="2"/>
      <c r="E154" s="3">
        <v>6000</v>
      </c>
    </row>
    <row r="155" spans="1:9" x14ac:dyDescent="0.35">
      <c r="A155">
        <v>22</v>
      </c>
      <c r="B155" s="2" t="s">
        <v>67</v>
      </c>
      <c r="C155" s="2" t="s">
        <v>68</v>
      </c>
      <c r="D155" s="2"/>
      <c r="E155" s="3">
        <v>10000</v>
      </c>
    </row>
    <row r="156" spans="1:9" x14ac:dyDescent="0.35">
      <c r="A156">
        <v>23</v>
      </c>
      <c r="B156" s="2" t="s">
        <v>67</v>
      </c>
      <c r="C156" s="2" t="s">
        <v>68</v>
      </c>
      <c r="D156" s="2"/>
      <c r="E156" s="3">
        <v>5000</v>
      </c>
    </row>
    <row r="157" spans="1:9" x14ac:dyDescent="0.35">
      <c r="A157">
        <v>24</v>
      </c>
      <c r="B157" t="s">
        <v>12</v>
      </c>
      <c r="C157" t="s">
        <v>68</v>
      </c>
      <c r="E157" s="1">
        <v>5000</v>
      </c>
    </row>
    <row r="158" spans="1:9" x14ac:dyDescent="0.35">
      <c r="A158">
        <v>25</v>
      </c>
      <c r="B158" s="2" t="s">
        <v>67</v>
      </c>
      <c r="C158" s="2" t="s">
        <v>68</v>
      </c>
      <c r="D158" s="2"/>
      <c r="E158" s="3">
        <v>2000</v>
      </c>
    </row>
    <row r="159" spans="1:9" x14ac:dyDescent="0.35">
      <c r="A159">
        <v>26</v>
      </c>
      <c r="B159" s="2" t="s">
        <v>67</v>
      </c>
      <c r="C159" s="2" t="s">
        <v>68</v>
      </c>
      <c r="D159" s="2"/>
      <c r="E159" s="3">
        <v>5000</v>
      </c>
    </row>
    <row r="160" spans="1:9" x14ac:dyDescent="0.35">
      <c r="A160">
        <v>28</v>
      </c>
      <c r="B160" t="s">
        <v>12</v>
      </c>
      <c r="C160" t="s">
        <v>68</v>
      </c>
      <c r="E160" s="1">
        <v>10000</v>
      </c>
    </row>
    <row r="161" spans="1:5" x14ac:dyDescent="0.35">
      <c r="A161">
        <v>30</v>
      </c>
      <c r="B161" t="s">
        <v>12</v>
      </c>
      <c r="C161" t="s">
        <v>68</v>
      </c>
      <c r="E161" s="1">
        <v>5000</v>
      </c>
    </row>
    <row r="162" spans="1:5" x14ac:dyDescent="0.35">
      <c r="A162">
        <v>31</v>
      </c>
      <c r="B162" t="s">
        <v>12</v>
      </c>
      <c r="C162" t="s">
        <v>68</v>
      </c>
      <c r="E162" s="1">
        <v>1000</v>
      </c>
    </row>
    <row r="163" spans="1:5" x14ac:dyDescent="0.35">
      <c r="A163">
        <v>41</v>
      </c>
      <c r="B163" s="2" t="s">
        <v>67</v>
      </c>
      <c r="C163" s="2" t="s">
        <v>68</v>
      </c>
      <c r="D163" s="2"/>
      <c r="E163" s="3">
        <v>5450</v>
      </c>
    </row>
    <row r="164" spans="1:5" x14ac:dyDescent="0.35">
      <c r="A164">
        <v>42</v>
      </c>
      <c r="B164" s="2" t="s">
        <v>67</v>
      </c>
      <c r="C164" s="2" t="s">
        <v>68</v>
      </c>
      <c r="D164" s="2"/>
      <c r="E164" s="3">
        <v>10000</v>
      </c>
    </row>
    <row r="165" spans="1:5" x14ac:dyDescent="0.35">
      <c r="A165">
        <v>43</v>
      </c>
      <c r="B165" t="s">
        <v>12</v>
      </c>
      <c r="C165" t="s">
        <v>68</v>
      </c>
      <c r="E165" s="1">
        <v>5000</v>
      </c>
    </row>
    <row r="166" spans="1:5" x14ac:dyDescent="0.35">
      <c r="A166">
        <v>44</v>
      </c>
      <c r="B166" t="s">
        <v>12</v>
      </c>
      <c r="C166" t="s">
        <v>68</v>
      </c>
      <c r="E166" s="1">
        <v>6500</v>
      </c>
    </row>
    <row r="167" spans="1:5" x14ac:dyDescent="0.35">
      <c r="A167">
        <v>45</v>
      </c>
      <c r="B167" t="s">
        <v>12</v>
      </c>
      <c r="C167" t="s">
        <v>68</v>
      </c>
      <c r="E167" s="1">
        <v>1100</v>
      </c>
    </row>
    <row r="168" spans="1:5" x14ac:dyDescent="0.35">
      <c r="A168">
        <v>46</v>
      </c>
      <c r="B168" t="s">
        <v>12</v>
      </c>
      <c r="C168" t="s">
        <v>68</v>
      </c>
      <c r="E168" s="1">
        <v>1400</v>
      </c>
    </row>
    <row r="169" spans="1:5" x14ac:dyDescent="0.35">
      <c r="A169">
        <v>59</v>
      </c>
      <c r="B169" s="2" t="s">
        <v>67</v>
      </c>
      <c r="C169" s="2" t="s">
        <v>68</v>
      </c>
      <c r="D169" s="2"/>
      <c r="E169" s="3">
        <v>8400</v>
      </c>
    </row>
    <row r="170" spans="1:5" x14ac:dyDescent="0.35">
      <c r="A170">
        <v>80</v>
      </c>
      <c r="B170" s="2" t="s">
        <v>67</v>
      </c>
      <c r="C170" s="2" t="s">
        <v>68</v>
      </c>
      <c r="D170" s="2"/>
      <c r="E170" s="3">
        <v>5869.51</v>
      </c>
    </row>
    <row r="171" spans="1:5" x14ac:dyDescent="0.35">
      <c r="A171">
        <v>81</v>
      </c>
      <c r="B171" s="2" t="s">
        <v>67</v>
      </c>
      <c r="C171" s="2" t="s">
        <v>68</v>
      </c>
      <c r="D171" s="2"/>
      <c r="E171" s="3">
        <v>716.55</v>
      </c>
    </row>
    <row r="172" spans="1:5" x14ac:dyDescent="0.35">
      <c r="A172">
        <v>82</v>
      </c>
      <c r="B172" s="2" t="s">
        <v>67</v>
      </c>
      <c r="C172" s="2" t="s">
        <v>68</v>
      </c>
      <c r="D172" s="2"/>
      <c r="E172" s="3">
        <v>100.95</v>
      </c>
    </row>
    <row r="173" spans="1:5" x14ac:dyDescent="0.35">
      <c r="A173">
        <v>83</v>
      </c>
      <c r="B173" s="2" t="s">
        <v>67</v>
      </c>
      <c r="C173" s="2" t="s">
        <v>68</v>
      </c>
      <c r="D173" s="2"/>
      <c r="E173" s="3">
        <v>15300</v>
      </c>
    </row>
    <row r="174" spans="1:5" x14ac:dyDescent="0.35">
      <c r="A174">
        <v>91</v>
      </c>
      <c r="B174" s="2" t="s">
        <v>67</v>
      </c>
      <c r="C174" s="2" t="s">
        <v>68</v>
      </c>
      <c r="D174" s="2"/>
      <c r="E174" s="3">
        <v>7100</v>
      </c>
    </row>
    <row r="175" spans="1:5" x14ac:dyDescent="0.35">
      <c r="A175">
        <v>138</v>
      </c>
      <c r="B175" s="2" t="s">
        <v>67</v>
      </c>
      <c r="C175" s="2" t="s">
        <v>68</v>
      </c>
      <c r="D175" s="2"/>
      <c r="E175" s="3">
        <v>1600</v>
      </c>
    </row>
    <row r="176" spans="1:5" x14ac:dyDescent="0.35">
      <c r="A176">
        <v>144</v>
      </c>
      <c r="B176" t="s">
        <v>12</v>
      </c>
      <c r="C176" t="s">
        <v>68</v>
      </c>
      <c r="E176" s="1">
        <v>535</v>
      </c>
    </row>
    <row r="177" spans="1:9" x14ac:dyDescent="0.35">
      <c r="A177">
        <v>185</v>
      </c>
      <c r="B177" t="s">
        <v>12</v>
      </c>
      <c r="C177" t="s">
        <v>68</v>
      </c>
      <c r="E177" s="1">
        <v>50000</v>
      </c>
    </row>
    <row r="178" spans="1:9" x14ac:dyDescent="0.35">
      <c r="A178">
        <v>186</v>
      </c>
      <c r="B178" s="2" t="s">
        <v>67</v>
      </c>
      <c r="C178" s="2" t="s">
        <v>68</v>
      </c>
      <c r="D178" s="2"/>
      <c r="E178" s="3">
        <v>50000</v>
      </c>
    </row>
    <row r="179" spans="1:9" x14ac:dyDescent="0.35">
      <c r="A179">
        <v>193</v>
      </c>
      <c r="B179" s="2" t="s">
        <v>67</v>
      </c>
      <c r="C179" s="2" t="s">
        <v>68</v>
      </c>
      <c r="D179" s="2"/>
      <c r="E179" s="3">
        <v>10000</v>
      </c>
    </row>
    <row r="181" spans="1:9" x14ac:dyDescent="0.35">
      <c r="D181" t="s">
        <v>69</v>
      </c>
      <c r="E181" s="1">
        <f>SUM(E150:E179)</f>
        <v>286072.01</v>
      </c>
      <c r="G181" s="5">
        <v>7.5345000000000004</v>
      </c>
      <c r="H181" s="1">
        <f>E181/G181</f>
        <v>37968.280576016987</v>
      </c>
      <c r="I181" t="s">
        <v>79</v>
      </c>
    </row>
    <row r="182" spans="1:9" x14ac:dyDescent="0.35">
      <c r="D182" t="s">
        <v>2</v>
      </c>
      <c r="E182" s="1">
        <f>E179+E178+E175+E174+E173+E169+E164+E163+E159+E158+E156+E155+E154+E153+E152+E151+E150+E170+E171+E172</f>
        <v>200537.01</v>
      </c>
      <c r="G182" s="5">
        <v>7.5345000000000004</v>
      </c>
      <c r="H182" s="1">
        <f>E182/G182</f>
        <v>26615.835158271948</v>
      </c>
      <c r="I182" t="s">
        <v>79</v>
      </c>
    </row>
    <row r="183" spans="1:9" x14ac:dyDescent="0.35">
      <c r="D183" t="s">
        <v>12</v>
      </c>
      <c r="E183" s="1">
        <f>E177+E176+E168+E167+E166+E165+E162+E161+E160+E157</f>
        <v>85535</v>
      </c>
      <c r="G183" s="5">
        <v>7.5345000000000004</v>
      </c>
      <c r="H183" s="1">
        <f>E183/G183</f>
        <v>11352.445417745039</v>
      </c>
      <c r="I183" t="s">
        <v>79</v>
      </c>
    </row>
    <row r="184" spans="1:9" x14ac:dyDescent="0.35">
      <c r="D184" t="s">
        <v>70</v>
      </c>
      <c r="E184" s="1">
        <f>E183+E182</f>
        <v>286072.01</v>
      </c>
      <c r="G184" s="5">
        <v>7.5345000000000004</v>
      </c>
      <c r="H184" s="1">
        <f>E184/G184</f>
        <v>37968.280576016987</v>
      </c>
      <c r="I184" t="s">
        <v>79</v>
      </c>
    </row>
    <row r="186" spans="1:9" x14ac:dyDescent="0.35">
      <c r="B186" s="5">
        <v>2022</v>
      </c>
      <c r="C186" s="5"/>
      <c r="D186" s="5" t="s">
        <v>10</v>
      </c>
      <c r="E186" s="6">
        <f>E38</f>
        <v>469425</v>
      </c>
      <c r="F186" s="5" t="s">
        <v>17</v>
      </c>
      <c r="G186" s="5">
        <v>7.5345000000000004</v>
      </c>
      <c r="H186" s="1">
        <f>E186/G186</f>
        <v>62303.404340035835</v>
      </c>
      <c r="I186" s="1" t="s">
        <v>72</v>
      </c>
    </row>
    <row r="187" spans="1:9" x14ac:dyDescent="0.35">
      <c r="B187" s="5" t="s">
        <v>130</v>
      </c>
      <c r="C187" s="5"/>
      <c r="D187" s="5" t="s">
        <v>68</v>
      </c>
      <c r="E187" s="6">
        <f>E184</f>
        <v>286072.01</v>
      </c>
      <c r="F187" s="5" t="s">
        <v>17</v>
      </c>
      <c r="G187" s="5">
        <v>7.5345000000000004</v>
      </c>
      <c r="H187" s="1">
        <f>E187/G187</f>
        <v>37968.280576016987</v>
      </c>
      <c r="I187" s="1" t="s">
        <v>73</v>
      </c>
    </row>
    <row r="188" spans="1:9" x14ac:dyDescent="0.35">
      <c r="B188" s="5"/>
      <c r="C188" s="5"/>
      <c r="D188" s="5" t="s">
        <v>71</v>
      </c>
      <c r="E188" s="6">
        <f>E186-E187</f>
        <v>183352.99</v>
      </c>
      <c r="F188" s="5" t="s">
        <v>17</v>
      </c>
      <c r="G188" s="5">
        <v>7.5345000000000004</v>
      </c>
      <c r="H188" s="1">
        <f>E188/G188</f>
        <v>24335.123764018845</v>
      </c>
      <c r="I188" t="s">
        <v>79</v>
      </c>
    </row>
    <row r="191" spans="1:9" x14ac:dyDescent="0.35">
      <c r="B191" s="5">
        <v>2022</v>
      </c>
      <c r="C191" s="5"/>
      <c r="D191" s="5" t="s">
        <v>10</v>
      </c>
      <c r="E191" s="6">
        <f>F117</f>
        <v>429465</v>
      </c>
      <c r="F191" s="5" t="s">
        <v>17</v>
      </c>
      <c r="G191" s="5">
        <v>7.5345000000000004</v>
      </c>
      <c r="H191" s="1">
        <f>E191/G191</f>
        <v>56999.800915787375</v>
      </c>
      <c r="I191" s="1" t="s">
        <v>136</v>
      </c>
    </row>
    <row r="192" spans="1:9" x14ac:dyDescent="0.35">
      <c r="B192" s="5" t="s">
        <v>131</v>
      </c>
      <c r="C192" s="5"/>
      <c r="D192" s="5" t="s">
        <v>68</v>
      </c>
      <c r="E192" s="6">
        <f>E182</f>
        <v>200537.01</v>
      </c>
      <c r="F192" s="5" t="s">
        <v>17</v>
      </c>
      <c r="G192" s="5">
        <v>7.5345000000000004</v>
      </c>
      <c r="H192" s="1">
        <f>E192/G192</f>
        <v>26615.835158271948</v>
      </c>
      <c r="I192" s="1" t="s">
        <v>73</v>
      </c>
    </row>
    <row r="193" spans="1:10" x14ac:dyDescent="0.35">
      <c r="B193" s="5"/>
      <c r="C193" s="5"/>
      <c r="D193" s="5" t="s">
        <v>71</v>
      </c>
      <c r="E193" s="6">
        <f>E191-E192</f>
        <v>228927.99</v>
      </c>
      <c r="F193" s="5" t="s">
        <v>17</v>
      </c>
      <c r="G193" s="5">
        <v>7.5345000000000004</v>
      </c>
      <c r="H193" s="1">
        <f>E193/G193</f>
        <v>30383.965757515427</v>
      </c>
      <c r="I193" t="s">
        <v>79</v>
      </c>
    </row>
    <row r="195" spans="1:10" x14ac:dyDescent="0.35">
      <c r="B195" s="5">
        <v>2022</v>
      </c>
      <c r="C195" s="5"/>
      <c r="D195" s="5" t="s">
        <v>10</v>
      </c>
      <c r="E195" s="6">
        <f>E44</f>
        <v>14960</v>
      </c>
      <c r="F195" s="5" t="s">
        <v>17</v>
      </c>
      <c r="G195" s="5">
        <v>7.5345000000000004</v>
      </c>
      <c r="H195" s="1">
        <f>E195/G195</f>
        <v>1985.5332138828057</v>
      </c>
      <c r="I195" s="1" t="s">
        <v>137</v>
      </c>
    </row>
    <row r="196" spans="1:10" x14ac:dyDescent="0.35">
      <c r="B196" s="5" t="s">
        <v>132</v>
      </c>
      <c r="C196" s="5"/>
      <c r="D196" s="5" t="s">
        <v>68</v>
      </c>
      <c r="E196" s="6">
        <f>E183</f>
        <v>85535</v>
      </c>
      <c r="F196" s="5" t="s">
        <v>17</v>
      </c>
      <c r="G196" s="5">
        <v>7.5345000000000004</v>
      </c>
      <c r="H196" s="1">
        <f>E196/G196</f>
        <v>11352.445417745039</v>
      </c>
      <c r="I196" s="1" t="s">
        <v>73</v>
      </c>
    </row>
    <row r="197" spans="1:10" x14ac:dyDescent="0.35">
      <c r="B197" s="5"/>
      <c r="C197" s="5"/>
      <c r="D197" s="5" t="s">
        <v>71</v>
      </c>
      <c r="E197" s="6">
        <f>E195-E196</f>
        <v>-70575</v>
      </c>
      <c r="F197" s="5" t="s">
        <v>17</v>
      </c>
      <c r="G197" s="5">
        <v>7.5345000000000004</v>
      </c>
      <c r="H197" s="1">
        <f>E197/G197</f>
        <v>-9366.9122038622336</v>
      </c>
      <c r="I197" t="s">
        <v>79</v>
      </c>
      <c r="J197" t="s">
        <v>143</v>
      </c>
    </row>
    <row r="199" spans="1:10" x14ac:dyDescent="0.35">
      <c r="B199" t="s">
        <v>138</v>
      </c>
      <c r="D199" t="s">
        <v>3</v>
      </c>
      <c r="E199" s="1">
        <v>25000</v>
      </c>
      <c r="F199" t="s">
        <v>98</v>
      </c>
      <c r="G199" s="5">
        <v>7.5345000000000004</v>
      </c>
      <c r="H199" s="1">
        <f>E199/G199</f>
        <v>3318.0702103656513</v>
      </c>
      <c r="I199" t="s">
        <v>79</v>
      </c>
    </row>
    <row r="201" spans="1:10" x14ac:dyDescent="0.35">
      <c r="A201" s="7" t="s">
        <v>14</v>
      </c>
      <c r="B201" s="7"/>
      <c r="C201" s="7"/>
      <c r="D201" s="7"/>
      <c r="E201" s="8" t="s">
        <v>64</v>
      </c>
      <c r="F201" s="7" t="s">
        <v>16</v>
      </c>
    </row>
    <row r="204" spans="1:10" x14ac:dyDescent="0.35">
      <c r="B204" s="2" t="s">
        <v>80</v>
      </c>
      <c r="C204" s="2" t="s">
        <v>68</v>
      </c>
      <c r="D204" s="2"/>
      <c r="E204" s="3">
        <v>500</v>
      </c>
      <c r="F204" t="s">
        <v>79</v>
      </c>
    </row>
    <row r="205" spans="1:10" x14ac:dyDescent="0.35">
      <c r="B205" t="s">
        <v>81</v>
      </c>
      <c r="C205" t="s">
        <v>68</v>
      </c>
      <c r="E205" s="1">
        <v>1500</v>
      </c>
    </row>
    <row r="206" spans="1:10" x14ac:dyDescent="0.35">
      <c r="B206" t="s">
        <v>82</v>
      </c>
      <c r="C206" t="s">
        <v>68</v>
      </c>
      <c r="E206" s="1">
        <v>3000</v>
      </c>
    </row>
    <row r="207" spans="1:10" x14ac:dyDescent="0.35">
      <c r="B207" t="s">
        <v>83</v>
      </c>
      <c r="C207" t="s">
        <v>68</v>
      </c>
      <c r="E207" s="1">
        <v>400</v>
      </c>
    </row>
    <row r="208" spans="1:10" x14ac:dyDescent="0.35">
      <c r="B208" s="2" t="s">
        <v>84</v>
      </c>
      <c r="C208" s="2" t="s">
        <v>68</v>
      </c>
      <c r="D208" s="2"/>
      <c r="E208" s="3">
        <v>1200</v>
      </c>
    </row>
    <row r="209" spans="2:6" x14ac:dyDescent="0.35">
      <c r="B209" s="2" t="s">
        <v>86</v>
      </c>
      <c r="C209" s="2" t="s">
        <v>68</v>
      </c>
      <c r="D209" s="2"/>
      <c r="E209" s="3">
        <v>620</v>
      </c>
    </row>
    <row r="210" spans="2:6" x14ac:dyDescent="0.35">
      <c r="B210" s="2" t="s">
        <v>85</v>
      </c>
      <c r="C210" s="2" t="s">
        <v>68</v>
      </c>
      <c r="D210" s="2"/>
      <c r="E210" s="3">
        <v>255</v>
      </c>
    </row>
    <row r="211" spans="2:6" x14ac:dyDescent="0.35">
      <c r="B211" t="s">
        <v>87</v>
      </c>
      <c r="C211" t="s">
        <v>68</v>
      </c>
      <c r="E211" s="1">
        <v>28</v>
      </c>
    </row>
    <row r="212" spans="2:6" x14ac:dyDescent="0.35">
      <c r="B212" s="2" t="s">
        <v>85</v>
      </c>
      <c r="C212" s="2" t="s">
        <v>68</v>
      </c>
      <c r="D212" s="2"/>
      <c r="E212" s="3">
        <v>115</v>
      </c>
    </row>
    <row r="213" spans="2:6" x14ac:dyDescent="0.35">
      <c r="B213" t="s">
        <v>88</v>
      </c>
      <c r="C213" t="s">
        <v>68</v>
      </c>
      <c r="E213" s="1">
        <v>50</v>
      </c>
    </row>
    <row r="214" spans="2:6" x14ac:dyDescent="0.35">
      <c r="B214" s="2" t="s">
        <v>89</v>
      </c>
      <c r="C214" s="2" t="s">
        <v>68</v>
      </c>
      <c r="D214" s="2"/>
      <c r="E214" s="3">
        <v>350</v>
      </c>
    </row>
    <row r="215" spans="2:6" x14ac:dyDescent="0.35">
      <c r="B215" t="s">
        <v>29</v>
      </c>
      <c r="C215" t="s">
        <v>68</v>
      </c>
      <c r="E215" s="1">
        <v>500</v>
      </c>
    </row>
    <row r="216" spans="2:6" x14ac:dyDescent="0.35">
      <c r="B216" t="s">
        <v>90</v>
      </c>
      <c r="C216" t="s">
        <v>68</v>
      </c>
      <c r="E216" s="1">
        <v>300</v>
      </c>
    </row>
    <row r="217" spans="2:6" x14ac:dyDescent="0.35">
      <c r="B217" s="2" t="s">
        <v>91</v>
      </c>
      <c r="C217" s="2" t="s">
        <v>68</v>
      </c>
      <c r="D217" s="2"/>
      <c r="E217" s="3">
        <v>310</v>
      </c>
    </row>
    <row r="218" spans="2:6" x14ac:dyDescent="0.35">
      <c r="B218" s="2" t="s">
        <v>92</v>
      </c>
      <c r="C218" s="2" t="s">
        <v>68</v>
      </c>
      <c r="D218" s="2"/>
      <c r="E218" s="3">
        <v>340</v>
      </c>
    </row>
    <row r="219" spans="2:6" x14ac:dyDescent="0.35">
      <c r="B219" t="s">
        <v>111</v>
      </c>
      <c r="C219" t="s">
        <v>68</v>
      </c>
      <c r="E219" s="1">
        <v>580</v>
      </c>
    </row>
    <row r="221" spans="2:6" x14ac:dyDescent="0.35">
      <c r="E221" s="1">
        <f>SUM(E204:E219)</f>
        <v>10048</v>
      </c>
    </row>
    <row r="222" spans="2:6" x14ac:dyDescent="0.35">
      <c r="D222" s="2" t="s">
        <v>2</v>
      </c>
      <c r="E222" s="3">
        <f>E218+E217+E214+E212+E210+E209+E208+E204</f>
        <v>3690</v>
      </c>
    </row>
    <row r="223" spans="2:6" x14ac:dyDescent="0.35">
      <c r="D223" t="s">
        <v>12</v>
      </c>
      <c r="E223" s="1">
        <f>E219+E216+E215+E211+E207+E206+E205+E213</f>
        <v>6358</v>
      </c>
    </row>
    <row r="224" spans="2:6" x14ac:dyDescent="0.35">
      <c r="E224" s="1">
        <f>E222+E223</f>
        <v>10048</v>
      </c>
      <c r="F224" t="s">
        <v>79</v>
      </c>
    </row>
    <row r="228" spans="1:8" x14ac:dyDescent="0.35">
      <c r="B228" s="5" t="s">
        <v>93</v>
      </c>
      <c r="C228" s="5"/>
      <c r="D228" s="5" t="s">
        <v>10</v>
      </c>
      <c r="E228" s="6">
        <f>E128+E135</f>
        <v>29470.799999999999</v>
      </c>
      <c r="F228" t="s">
        <v>79</v>
      </c>
      <c r="H228" s="1" t="s">
        <v>72</v>
      </c>
    </row>
    <row r="229" spans="1:8" x14ac:dyDescent="0.35">
      <c r="B229" s="5"/>
      <c r="C229" s="5"/>
      <c r="D229" s="5" t="s">
        <v>68</v>
      </c>
      <c r="E229" s="6">
        <f>E224</f>
        <v>10048</v>
      </c>
      <c r="F229" t="s">
        <v>79</v>
      </c>
      <c r="H229" s="1" t="s">
        <v>73</v>
      </c>
    </row>
    <row r="230" spans="1:8" x14ac:dyDescent="0.35">
      <c r="B230" s="5"/>
      <c r="C230" s="5"/>
      <c r="D230" s="5" t="s">
        <v>71</v>
      </c>
      <c r="E230" s="6">
        <f>E228-E229</f>
        <v>19422.8</v>
      </c>
      <c r="F230" t="s">
        <v>79</v>
      </c>
      <c r="G230" s="5"/>
    </row>
    <row r="232" spans="1:8" x14ac:dyDescent="0.35">
      <c r="D232" t="s">
        <v>94</v>
      </c>
      <c r="E232" s="1">
        <f>E230+H188</f>
        <v>43757.923764018844</v>
      </c>
      <c r="F232" t="s">
        <v>79</v>
      </c>
      <c r="H232" s="1" t="s">
        <v>95</v>
      </c>
    </row>
    <row r="236" spans="1:8" x14ac:dyDescent="0.35">
      <c r="A236" s="11"/>
      <c r="B236" s="11" t="s">
        <v>96</v>
      </c>
      <c r="C236" s="11">
        <v>2022</v>
      </c>
      <c r="D236" s="11"/>
      <c r="E236" s="12"/>
      <c r="F236" s="11"/>
      <c r="G236" s="11"/>
      <c r="H236" s="12"/>
    </row>
    <row r="238" spans="1:8" x14ac:dyDescent="0.35">
      <c r="B238" t="s">
        <v>105</v>
      </c>
    </row>
    <row r="239" spans="1:8" x14ac:dyDescent="0.35">
      <c r="A239">
        <v>2</v>
      </c>
      <c r="B239" t="s">
        <v>2</v>
      </c>
      <c r="D239" t="s">
        <v>97</v>
      </c>
      <c r="E239" s="1">
        <v>1550</v>
      </c>
      <c r="F239" t="s">
        <v>98</v>
      </c>
    </row>
    <row r="240" spans="1:8" x14ac:dyDescent="0.35">
      <c r="A240">
        <v>4</v>
      </c>
      <c r="B240" t="s">
        <v>2</v>
      </c>
      <c r="D240" t="s">
        <v>97</v>
      </c>
      <c r="E240" s="1">
        <v>6000</v>
      </c>
      <c r="F240" t="s">
        <v>98</v>
      </c>
    </row>
    <row r="241" spans="1:6" x14ac:dyDescent="0.35">
      <c r="A241">
        <v>16</v>
      </c>
      <c r="B241" t="s">
        <v>2</v>
      </c>
      <c r="D241" t="s">
        <v>97</v>
      </c>
      <c r="E241" s="1">
        <v>600</v>
      </c>
      <c r="F241" t="s">
        <v>98</v>
      </c>
    </row>
    <row r="242" spans="1:6" x14ac:dyDescent="0.35">
      <c r="A242">
        <v>18</v>
      </c>
      <c r="B242" t="s">
        <v>2</v>
      </c>
      <c r="D242" t="s">
        <v>97</v>
      </c>
      <c r="E242" s="1">
        <v>2250</v>
      </c>
      <c r="F242" t="s">
        <v>98</v>
      </c>
    </row>
    <row r="243" spans="1:6" x14ac:dyDescent="0.35">
      <c r="A243">
        <v>20</v>
      </c>
      <c r="B243" t="s">
        <v>2</v>
      </c>
      <c r="D243" t="s">
        <v>97</v>
      </c>
      <c r="E243" s="1">
        <v>2140</v>
      </c>
      <c r="F243" t="s">
        <v>98</v>
      </c>
    </row>
    <row r="244" spans="1:6" x14ac:dyDescent="0.35">
      <c r="A244">
        <v>22</v>
      </c>
      <c r="B244" t="s">
        <v>2</v>
      </c>
      <c r="D244" t="s">
        <v>97</v>
      </c>
      <c r="E244" s="1">
        <v>250</v>
      </c>
      <c r="F244" t="s">
        <v>98</v>
      </c>
    </row>
    <row r="245" spans="1:6" x14ac:dyDescent="0.35">
      <c r="A245">
        <v>23</v>
      </c>
      <c r="B245" t="s">
        <v>2</v>
      </c>
      <c r="D245" t="s">
        <v>97</v>
      </c>
      <c r="E245" s="1">
        <v>2300</v>
      </c>
      <c r="F245" t="s">
        <v>98</v>
      </c>
    </row>
    <row r="246" spans="1:6" x14ac:dyDescent="0.35">
      <c r="A246">
        <v>26</v>
      </c>
      <c r="B246" t="s">
        <v>2</v>
      </c>
      <c r="D246" t="s">
        <v>97</v>
      </c>
      <c r="E246" s="1">
        <v>3900</v>
      </c>
      <c r="F246" t="s">
        <v>98</v>
      </c>
    </row>
    <row r="247" spans="1:6" x14ac:dyDescent="0.35">
      <c r="A247">
        <v>29</v>
      </c>
      <c r="B247" t="s">
        <v>2</v>
      </c>
      <c r="D247" t="s">
        <v>97</v>
      </c>
      <c r="E247" s="1">
        <v>2400</v>
      </c>
      <c r="F247" t="s">
        <v>98</v>
      </c>
    </row>
    <row r="248" spans="1:6" x14ac:dyDescent="0.35">
      <c r="A248">
        <v>32</v>
      </c>
      <c r="B248" t="s">
        <v>2</v>
      </c>
      <c r="D248" t="s">
        <v>97</v>
      </c>
      <c r="E248" s="1">
        <v>1900</v>
      </c>
      <c r="F248" t="s">
        <v>98</v>
      </c>
    </row>
    <row r="249" spans="1:6" x14ac:dyDescent="0.35">
      <c r="A249">
        <v>34</v>
      </c>
      <c r="B249" t="s">
        <v>2</v>
      </c>
      <c r="D249" t="s">
        <v>97</v>
      </c>
      <c r="E249" s="1">
        <v>230</v>
      </c>
      <c r="F249" t="s">
        <v>98</v>
      </c>
    </row>
    <row r="250" spans="1:6" x14ac:dyDescent="0.35">
      <c r="A250">
        <v>35</v>
      </c>
      <c r="B250" t="s">
        <v>2</v>
      </c>
      <c r="D250" t="s">
        <v>97</v>
      </c>
      <c r="E250" s="1">
        <v>1460</v>
      </c>
      <c r="F250" t="s">
        <v>98</v>
      </c>
    </row>
    <row r="251" spans="1:6" x14ac:dyDescent="0.35">
      <c r="A251">
        <v>37</v>
      </c>
      <c r="B251" t="s">
        <v>2</v>
      </c>
      <c r="D251" t="s">
        <v>97</v>
      </c>
      <c r="E251" s="1">
        <v>850</v>
      </c>
      <c r="F251" t="s">
        <v>98</v>
      </c>
    </row>
    <row r="252" spans="1:6" x14ac:dyDescent="0.35">
      <c r="A252">
        <v>38</v>
      </c>
      <c r="B252" t="s">
        <v>2</v>
      </c>
      <c r="D252" t="s">
        <v>97</v>
      </c>
      <c r="E252" s="1">
        <v>2200</v>
      </c>
      <c r="F252" t="s">
        <v>98</v>
      </c>
    </row>
    <row r="253" spans="1:6" x14ac:dyDescent="0.35">
      <c r="A253">
        <v>40</v>
      </c>
      <c r="B253" t="s">
        <v>2</v>
      </c>
      <c r="D253" t="s">
        <v>97</v>
      </c>
      <c r="E253" s="1">
        <v>1600</v>
      </c>
      <c r="F253" t="s">
        <v>98</v>
      </c>
    </row>
    <row r="254" spans="1:6" x14ac:dyDescent="0.35">
      <c r="A254">
        <v>42</v>
      </c>
      <c r="B254" t="s">
        <v>2</v>
      </c>
      <c r="D254" t="s">
        <v>97</v>
      </c>
      <c r="E254" s="1">
        <v>12150</v>
      </c>
      <c r="F254" t="s">
        <v>98</v>
      </c>
    </row>
    <row r="256" spans="1:6" x14ac:dyDescent="0.35">
      <c r="D256" t="s">
        <v>99</v>
      </c>
    </row>
    <row r="257" spans="1:9" x14ac:dyDescent="0.35">
      <c r="D257" t="s">
        <v>100</v>
      </c>
      <c r="E257" s="1">
        <f>SUM(E239:E254)</f>
        <v>41780</v>
      </c>
      <c r="F257" t="s">
        <v>98</v>
      </c>
      <c r="G257" s="5">
        <v>7.5345000000000004</v>
      </c>
      <c r="H257" s="1">
        <f>E257/G257</f>
        <v>5545.1589355630758</v>
      </c>
      <c r="I257" t="s">
        <v>79</v>
      </c>
    </row>
    <row r="260" spans="1:9" x14ac:dyDescent="0.35">
      <c r="B260" t="s">
        <v>101</v>
      </c>
    </row>
    <row r="262" spans="1:9" x14ac:dyDescent="0.35">
      <c r="A262">
        <v>7</v>
      </c>
      <c r="B262" t="s">
        <v>2</v>
      </c>
      <c r="D262" t="s">
        <v>68</v>
      </c>
      <c r="E262" s="1">
        <v>200</v>
      </c>
      <c r="F262" t="s">
        <v>98</v>
      </c>
    </row>
    <row r="263" spans="1:9" x14ac:dyDescent="0.35">
      <c r="A263">
        <v>8</v>
      </c>
      <c r="B263" t="s">
        <v>2</v>
      </c>
      <c r="D263" t="s">
        <v>68</v>
      </c>
      <c r="E263" s="1">
        <v>250</v>
      </c>
      <c r="F263" t="s">
        <v>98</v>
      </c>
    </row>
    <row r="264" spans="1:9" x14ac:dyDescent="0.35">
      <c r="A264">
        <v>15</v>
      </c>
      <c r="B264" t="s">
        <v>2</v>
      </c>
      <c r="D264" t="s">
        <v>68</v>
      </c>
      <c r="E264" s="1">
        <v>3850</v>
      </c>
      <c r="F264" t="s">
        <v>98</v>
      </c>
    </row>
    <row r="265" spans="1:9" x14ac:dyDescent="0.35">
      <c r="A265">
        <v>16</v>
      </c>
      <c r="B265" t="s">
        <v>2</v>
      </c>
      <c r="D265" t="s">
        <v>68</v>
      </c>
      <c r="E265" s="1">
        <v>1100</v>
      </c>
      <c r="F265" t="s">
        <v>98</v>
      </c>
    </row>
    <row r="267" spans="1:9" x14ac:dyDescent="0.35">
      <c r="D267" t="s">
        <v>60</v>
      </c>
      <c r="E267" s="1">
        <f>SUM(E262:E265)</f>
        <v>5400</v>
      </c>
      <c r="F267" t="s">
        <v>98</v>
      </c>
      <c r="G267" s="5">
        <v>7.5345000000000004</v>
      </c>
      <c r="H267" s="1">
        <f>E267/G267</f>
        <v>716.7031654389807</v>
      </c>
      <c r="I267" t="s">
        <v>79</v>
      </c>
    </row>
    <row r="268" spans="1:9" x14ac:dyDescent="0.35">
      <c r="D268" t="s">
        <v>102</v>
      </c>
    </row>
    <row r="269" spans="1:9" x14ac:dyDescent="0.35">
      <c r="F269" t="s">
        <v>104</v>
      </c>
      <c r="G269" t="s">
        <v>71</v>
      </c>
      <c r="H269" s="1">
        <f>H257-H267</f>
        <v>4828.4557701240956</v>
      </c>
      <c r="I269" t="s">
        <v>103</v>
      </c>
    </row>
    <row r="274" spans="1:8" x14ac:dyDescent="0.35">
      <c r="A274" s="11"/>
      <c r="B274" s="11" t="s">
        <v>96</v>
      </c>
      <c r="C274" s="11">
        <v>2023</v>
      </c>
      <c r="D274" s="11"/>
      <c r="E274" s="12"/>
      <c r="F274" s="11"/>
      <c r="G274" s="11"/>
      <c r="H274" s="12"/>
    </row>
    <row r="276" spans="1:8" x14ac:dyDescent="0.35">
      <c r="B276" t="s">
        <v>105</v>
      </c>
    </row>
    <row r="278" spans="1:8" x14ac:dyDescent="0.35">
      <c r="A278">
        <v>2</v>
      </c>
      <c r="B278" t="s">
        <v>2</v>
      </c>
      <c r="D278" t="s">
        <v>97</v>
      </c>
      <c r="E278" s="1">
        <v>150</v>
      </c>
      <c r="F278" t="s">
        <v>79</v>
      </c>
    </row>
    <row r="279" spans="1:8" x14ac:dyDescent="0.35">
      <c r="A279">
        <v>5</v>
      </c>
      <c r="B279" t="s">
        <v>2</v>
      </c>
      <c r="D279" t="s">
        <v>97</v>
      </c>
      <c r="E279" s="1">
        <v>60</v>
      </c>
      <c r="F279" t="s">
        <v>79</v>
      </c>
    </row>
    <row r="280" spans="1:8" x14ac:dyDescent="0.35">
      <c r="A280">
        <v>6</v>
      </c>
      <c r="B280" t="s">
        <v>2</v>
      </c>
      <c r="D280" t="s">
        <v>97</v>
      </c>
      <c r="E280" s="1">
        <v>200</v>
      </c>
    </row>
    <row r="281" spans="1:8" x14ac:dyDescent="0.35">
      <c r="A281">
        <v>8</v>
      </c>
      <c r="B281" t="s">
        <v>2</v>
      </c>
      <c r="D281" t="s">
        <v>97</v>
      </c>
      <c r="E281" s="1">
        <v>120</v>
      </c>
    </row>
    <row r="282" spans="1:8" x14ac:dyDescent="0.35">
      <c r="A282">
        <v>11</v>
      </c>
      <c r="B282" t="s">
        <v>2</v>
      </c>
      <c r="D282" t="s">
        <v>97</v>
      </c>
      <c r="E282" s="1">
        <v>69</v>
      </c>
    </row>
    <row r="283" spans="1:8" x14ac:dyDescent="0.35">
      <c r="A283">
        <v>13</v>
      </c>
      <c r="B283" t="s">
        <v>2</v>
      </c>
      <c r="D283" t="s">
        <v>97</v>
      </c>
      <c r="E283" s="1">
        <v>200</v>
      </c>
    </row>
    <row r="284" spans="1:8" x14ac:dyDescent="0.35">
      <c r="A284">
        <v>15</v>
      </c>
      <c r="B284" t="s">
        <v>2</v>
      </c>
      <c r="D284" t="s">
        <v>97</v>
      </c>
      <c r="E284" s="1">
        <v>380</v>
      </c>
    </row>
    <row r="285" spans="1:8" x14ac:dyDescent="0.35">
      <c r="A285">
        <v>21</v>
      </c>
      <c r="B285" t="s">
        <v>2</v>
      </c>
      <c r="D285" t="s">
        <v>97</v>
      </c>
      <c r="E285" s="1">
        <v>50</v>
      </c>
    </row>
    <row r="286" spans="1:8" x14ac:dyDescent="0.35">
      <c r="A286">
        <v>23</v>
      </c>
      <c r="B286" t="s">
        <v>2</v>
      </c>
      <c r="D286" t="s">
        <v>97</v>
      </c>
      <c r="E286" s="1">
        <v>1250</v>
      </c>
    </row>
    <row r="287" spans="1:8" x14ac:dyDescent="0.35">
      <c r="A287">
        <v>25</v>
      </c>
      <c r="B287" t="s">
        <v>2</v>
      </c>
      <c r="D287" t="s">
        <v>97</v>
      </c>
      <c r="E287" s="1">
        <v>410</v>
      </c>
    </row>
    <row r="288" spans="1:8" x14ac:dyDescent="0.35">
      <c r="A288">
        <v>28</v>
      </c>
      <c r="B288" t="s">
        <v>2</v>
      </c>
      <c r="D288" t="s">
        <v>97</v>
      </c>
      <c r="E288" s="1">
        <v>312</v>
      </c>
    </row>
    <row r="289" spans="1:8" x14ac:dyDescent="0.35">
      <c r="A289">
        <v>30</v>
      </c>
      <c r="B289" t="s">
        <v>2</v>
      </c>
      <c r="D289" t="s">
        <v>97</v>
      </c>
      <c r="E289" s="1">
        <v>15</v>
      </c>
    </row>
    <row r="290" spans="1:8" x14ac:dyDescent="0.35">
      <c r="A290">
        <v>31</v>
      </c>
      <c r="B290" t="s">
        <v>2</v>
      </c>
      <c r="D290" t="s">
        <v>97</v>
      </c>
      <c r="E290" s="1">
        <v>320</v>
      </c>
    </row>
    <row r="291" spans="1:8" x14ac:dyDescent="0.35">
      <c r="A291">
        <v>35</v>
      </c>
      <c r="B291" t="s">
        <v>2</v>
      </c>
      <c r="D291" t="s">
        <v>97</v>
      </c>
      <c r="E291" s="1">
        <v>299</v>
      </c>
    </row>
    <row r="292" spans="1:8" x14ac:dyDescent="0.35">
      <c r="A292">
        <v>38</v>
      </c>
      <c r="B292" t="s">
        <v>2</v>
      </c>
      <c r="D292" t="s">
        <v>97</v>
      </c>
      <c r="E292" s="1">
        <v>55</v>
      </c>
    </row>
    <row r="294" spans="1:8" x14ac:dyDescent="0.35">
      <c r="D294" t="s">
        <v>106</v>
      </c>
      <c r="E294" s="1">
        <f>SUM(E278:E292)</f>
        <v>3890</v>
      </c>
      <c r="F294" t="s">
        <v>79</v>
      </c>
      <c r="G294" t="s">
        <v>100</v>
      </c>
    </row>
    <row r="296" spans="1:8" x14ac:dyDescent="0.35">
      <c r="B296" t="s">
        <v>112</v>
      </c>
    </row>
    <row r="299" spans="1:8" x14ac:dyDescent="0.35">
      <c r="A299" s="11"/>
      <c r="B299" s="11" t="s">
        <v>96</v>
      </c>
      <c r="C299" s="11">
        <v>2024</v>
      </c>
      <c r="D299" s="11"/>
      <c r="E299" s="12"/>
      <c r="F299" s="11"/>
      <c r="G299" s="11"/>
      <c r="H299" s="12"/>
    </row>
    <row r="301" spans="1:8" x14ac:dyDescent="0.35">
      <c r="B301" t="s">
        <v>105</v>
      </c>
    </row>
    <row r="303" spans="1:8" x14ac:dyDescent="0.35">
      <c r="A303">
        <v>1</v>
      </c>
      <c r="B303" t="s">
        <v>2</v>
      </c>
      <c r="D303" t="s">
        <v>97</v>
      </c>
      <c r="E303" s="1">
        <v>18</v>
      </c>
      <c r="F303" t="s">
        <v>79</v>
      </c>
    </row>
    <row r="304" spans="1:8" x14ac:dyDescent="0.35">
      <c r="A304">
        <v>3</v>
      </c>
      <c r="B304" t="s">
        <v>2</v>
      </c>
      <c r="D304" t="s">
        <v>97</v>
      </c>
      <c r="E304" s="1">
        <v>19</v>
      </c>
    </row>
    <row r="305" spans="1:6" x14ac:dyDescent="0.35">
      <c r="A305">
        <v>4</v>
      </c>
      <c r="B305" t="s">
        <v>2</v>
      </c>
      <c r="D305" t="s">
        <v>97</v>
      </c>
      <c r="E305" s="1">
        <v>300</v>
      </c>
    </row>
    <row r="306" spans="1:6" x14ac:dyDescent="0.35">
      <c r="A306">
        <v>6</v>
      </c>
      <c r="B306" t="s">
        <v>2</v>
      </c>
      <c r="D306" t="s">
        <v>97</v>
      </c>
      <c r="E306" s="1">
        <v>15</v>
      </c>
    </row>
    <row r="307" spans="1:6" x14ac:dyDescent="0.35">
      <c r="A307">
        <v>9</v>
      </c>
      <c r="B307" t="s">
        <v>2</v>
      </c>
      <c r="D307" t="s">
        <v>97</v>
      </c>
      <c r="E307" s="1">
        <v>1545</v>
      </c>
    </row>
    <row r="308" spans="1:6" x14ac:dyDescent="0.35">
      <c r="A308">
        <v>11</v>
      </c>
      <c r="B308" t="s">
        <v>2</v>
      </c>
      <c r="D308" t="s">
        <v>97</v>
      </c>
      <c r="E308" s="1">
        <v>470</v>
      </c>
    </row>
    <row r="309" spans="1:6" x14ac:dyDescent="0.35">
      <c r="A309">
        <v>17</v>
      </c>
      <c r="B309" t="s">
        <v>2</v>
      </c>
      <c r="D309" t="s">
        <v>97</v>
      </c>
      <c r="E309" s="1">
        <v>310</v>
      </c>
    </row>
    <row r="310" spans="1:6" x14ac:dyDescent="0.35">
      <c r="A310">
        <v>20</v>
      </c>
      <c r="B310" t="s">
        <v>2</v>
      </c>
      <c r="D310" t="s">
        <v>97</v>
      </c>
      <c r="E310" s="1">
        <v>280</v>
      </c>
    </row>
    <row r="312" spans="1:6" x14ac:dyDescent="0.35">
      <c r="D312" t="s">
        <v>50</v>
      </c>
      <c r="E312" s="1">
        <f>SUM(E303:E310)</f>
        <v>2957</v>
      </c>
      <c r="F312" t="s">
        <v>79</v>
      </c>
    </row>
    <row r="314" spans="1:6" x14ac:dyDescent="0.35">
      <c r="B314" t="s">
        <v>112</v>
      </c>
    </row>
    <row r="316" spans="1:6" x14ac:dyDescent="0.35">
      <c r="A316" s="13"/>
      <c r="B316" s="13" t="s">
        <v>107</v>
      </c>
      <c r="C316" s="13">
        <v>2022</v>
      </c>
      <c r="D316" s="13"/>
      <c r="E316" s="14"/>
      <c r="F316" s="13"/>
    </row>
    <row r="318" spans="1:6" x14ac:dyDescent="0.35">
      <c r="B318" t="s">
        <v>105</v>
      </c>
    </row>
    <row r="320" spans="1:6" x14ac:dyDescent="0.35">
      <c r="A320">
        <v>4</v>
      </c>
      <c r="B320" t="s">
        <v>2</v>
      </c>
      <c r="D320" t="s">
        <v>97</v>
      </c>
      <c r="E320" s="1">
        <v>1600</v>
      </c>
      <c r="F320" t="s">
        <v>98</v>
      </c>
    </row>
    <row r="321" spans="1:9" x14ac:dyDescent="0.35">
      <c r="A321">
        <v>7</v>
      </c>
      <c r="B321" t="s">
        <v>2</v>
      </c>
      <c r="D321" t="s">
        <v>97</v>
      </c>
      <c r="E321" s="1">
        <v>135</v>
      </c>
    </row>
    <row r="322" spans="1:9" x14ac:dyDescent="0.35">
      <c r="A322">
        <v>8</v>
      </c>
      <c r="B322" t="s">
        <v>2</v>
      </c>
      <c r="D322" t="s">
        <v>97</v>
      </c>
      <c r="E322" s="1">
        <v>1800</v>
      </c>
    </row>
    <row r="323" spans="1:9" x14ac:dyDescent="0.35">
      <c r="A323">
        <v>11</v>
      </c>
      <c r="B323" t="s">
        <v>2</v>
      </c>
      <c r="D323" t="s">
        <v>97</v>
      </c>
      <c r="E323" s="1">
        <v>1650</v>
      </c>
    </row>
    <row r="324" spans="1:9" x14ac:dyDescent="0.35">
      <c r="A324">
        <v>14</v>
      </c>
      <c r="B324" t="s">
        <v>2</v>
      </c>
      <c r="D324" t="s">
        <v>97</v>
      </c>
      <c r="E324" s="1">
        <v>1500</v>
      </c>
    </row>
    <row r="325" spans="1:9" x14ac:dyDescent="0.35">
      <c r="A325">
        <v>17</v>
      </c>
      <c r="B325" t="s">
        <v>12</v>
      </c>
      <c r="D325" t="s">
        <v>97</v>
      </c>
      <c r="E325" s="1">
        <v>1420</v>
      </c>
    </row>
    <row r="326" spans="1:9" x14ac:dyDescent="0.35">
      <c r="A326">
        <v>19</v>
      </c>
      <c r="B326" t="s">
        <v>12</v>
      </c>
      <c r="D326" t="s">
        <v>97</v>
      </c>
      <c r="E326" s="1">
        <v>1500</v>
      </c>
    </row>
    <row r="327" spans="1:9" x14ac:dyDescent="0.35">
      <c r="A327">
        <v>22</v>
      </c>
      <c r="B327" t="s">
        <v>12</v>
      </c>
      <c r="D327" t="s">
        <v>97</v>
      </c>
      <c r="E327" s="1">
        <v>1650</v>
      </c>
    </row>
    <row r="328" spans="1:9" x14ac:dyDescent="0.35">
      <c r="A328">
        <v>24</v>
      </c>
      <c r="B328" t="s">
        <v>12</v>
      </c>
      <c r="D328" t="s">
        <v>97</v>
      </c>
      <c r="E328" s="1">
        <v>50</v>
      </c>
    </row>
    <row r="329" spans="1:9" x14ac:dyDescent="0.35">
      <c r="A329">
        <v>26</v>
      </c>
      <c r="B329" t="s">
        <v>2</v>
      </c>
      <c r="D329" t="s">
        <v>97</v>
      </c>
      <c r="E329" s="1">
        <v>1655</v>
      </c>
    </row>
    <row r="331" spans="1:9" x14ac:dyDescent="0.35">
      <c r="D331" t="s">
        <v>50</v>
      </c>
      <c r="E331" s="1">
        <f>SUM(E320:E329)</f>
        <v>12960</v>
      </c>
      <c r="G331" s="5">
        <v>7.5345000000000004</v>
      </c>
      <c r="H331" s="1">
        <f>E331/G331</f>
        <v>1720.0875970535535</v>
      </c>
      <c r="I331" t="s">
        <v>79</v>
      </c>
    </row>
    <row r="332" spans="1:9" x14ac:dyDescent="0.35">
      <c r="D332" t="s">
        <v>2</v>
      </c>
      <c r="E332" s="1">
        <f>E329+E324+E323+E322+E321+E320</f>
        <v>8340</v>
      </c>
      <c r="G332" s="5">
        <v>7.5345000000000004</v>
      </c>
      <c r="H332" s="1">
        <f>E332/G332</f>
        <v>1106.9082221779813</v>
      </c>
      <c r="I332" t="s">
        <v>79</v>
      </c>
    </row>
    <row r="333" spans="1:9" x14ac:dyDescent="0.35">
      <c r="D333" t="s">
        <v>12</v>
      </c>
      <c r="E333" s="1">
        <f>E328+E327+E326+E325</f>
        <v>4620</v>
      </c>
      <c r="G333" s="5">
        <v>7.5345000000000004</v>
      </c>
      <c r="H333" s="1">
        <f>E333/G333</f>
        <v>613.17937487557231</v>
      </c>
      <c r="I333" t="s">
        <v>79</v>
      </c>
    </row>
    <row r="334" spans="1:9" x14ac:dyDescent="0.35">
      <c r="D334" t="s">
        <v>108</v>
      </c>
      <c r="E334" s="1">
        <f>E332+E333</f>
        <v>12960</v>
      </c>
    </row>
    <row r="336" spans="1:9" x14ac:dyDescent="0.35">
      <c r="B336" t="s">
        <v>112</v>
      </c>
    </row>
    <row r="338" spans="1:6" x14ac:dyDescent="0.35">
      <c r="A338" s="13"/>
      <c r="B338" s="13" t="s">
        <v>107</v>
      </c>
      <c r="C338" s="13">
        <v>2023</v>
      </c>
      <c r="D338" s="13"/>
      <c r="E338" s="14"/>
      <c r="F338" s="13"/>
    </row>
    <row r="340" spans="1:6" x14ac:dyDescent="0.35">
      <c r="B340" t="s">
        <v>105</v>
      </c>
    </row>
    <row r="342" spans="1:6" x14ac:dyDescent="0.35">
      <c r="A342">
        <v>7</v>
      </c>
      <c r="B342" t="s">
        <v>2</v>
      </c>
      <c r="D342" t="s">
        <v>97</v>
      </c>
      <c r="E342" s="1">
        <v>20</v>
      </c>
      <c r="F342" t="s">
        <v>79</v>
      </c>
    </row>
    <row r="343" spans="1:6" x14ac:dyDescent="0.35">
      <c r="A343">
        <v>9</v>
      </c>
      <c r="B343" t="s">
        <v>2</v>
      </c>
      <c r="D343" t="s">
        <v>97</v>
      </c>
      <c r="E343" s="1">
        <v>300</v>
      </c>
    </row>
    <row r="344" spans="1:6" x14ac:dyDescent="0.35">
      <c r="A344">
        <v>10</v>
      </c>
      <c r="B344" t="s">
        <v>2</v>
      </c>
      <c r="D344" t="s">
        <v>97</v>
      </c>
      <c r="E344" s="1">
        <v>200</v>
      </c>
    </row>
    <row r="345" spans="1:6" x14ac:dyDescent="0.35">
      <c r="A345">
        <v>12</v>
      </c>
      <c r="B345" t="s">
        <v>2</v>
      </c>
      <c r="D345" t="s">
        <v>97</v>
      </c>
      <c r="E345" s="1">
        <v>250</v>
      </c>
    </row>
    <row r="347" spans="1:6" x14ac:dyDescent="0.35">
      <c r="D347" t="s">
        <v>109</v>
      </c>
      <c r="E347" s="1">
        <f>SUM(E342:E345)</f>
        <v>770</v>
      </c>
      <c r="F347" t="s">
        <v>79</v>
      </c>
    </row>
    <row r="349" spans="1:6" x14ac:dyDescent="0.35">
      <c r="B349" t="s">
        <v>112</v>
      </c>
    </row>
    <row r="351" spans="1:6" x14ac:dyDescent="0.35">
      <c r="A351" s="13"/>
      <c r="B351" s="13" t="s">
        <v>107</v>
      </c>
      <c r="C351" s="13">
        <v>2024</v>
      </c>
      <c r="D351" s="13"/>
      <c r="E351" s="14"/>
      <c r="F351" s="13"/>
    </row>
    <row r="353" spans="1:6" x14ac:dyDescent="0.35">
      <c r="B353" t="s">
        <v>105</v>
      </c>
    </row>
    <row r="355" spans="1:6" x14ac:dyDescent="0.35">
      <c r="A355">
        <v>1</v>
      </c>
      <c r="B355" t="s">
        <v>12</v>
      </c>
      <c r="D355" t="s">
        <v>97</v>
      </c>
      <c r="E355" s="1">
        <v>25</v>
      </c>
      <c r="F355" t="s">
        <v>79</v>
      </c>
    </row>
    <row r="356" spans="1:6" x14ac:dyDescent="0.35">
      <c r="A356">
        <v>2</v>
      </c>
      <c r="B356" t="s">
        <v>2</v>
      </c>
      <c r="D356" t="s">
        <v>97</v>
      </c>
      <c r="E356" s="1">
        <v>20</v>
      </c>
    </row>
    <row r="357" spans="1:6" x14ac:dyDescent="0.35">
      <c r="A357">
        <v>3</v>
      </c>
      <c r="B357" t="s">
        <v>2</v>
      </c>
      <c r="D357" t="s">
        <v>97</v>
      </c>
      <c r="E357" s="1">
        <v>10</v>
      </c>
    </row>
    <row r="358" spans="1:6" x14ac:dyDescent="0.35">
      <c r="A358">
        <v>4</v>
      </c>
      <c r="B358" t="s">
        <v>2</v>
      </c>
      <c r="D358" t="s">
        <v>97</v>
      </c>
      <c r="E358" s="1">
        <v>250</v>
      </c>
    </row>
    <row r="359" spans="1:6" x14ac:dyDescent="0.35">
      <c r="A359">
        <v>5</v>
      </c>
      <c r="B359" t="s">
        <v>2</v>
      </c>
      <c r="D359" t="s">
        <v>97</v>
      </c>
      <c r="E359" s="1">
        <v>100</v>
      </c>
    </row>
    <row r="361" spans="1:6" x14ac:dyDescent="0.35">
      <c r="D361" t="s">
        <v>109</v>
      </c>
      <c r="E361" s="1">
        <f>SUM(E355:E359)</f>
        <v>405</v>
      </c>
      <c r="F361" t="s">
        <v>79</v>
      </c>
    </row>
    <row r="362" spans="1:6" x14ac:dyDescent="0.35">
      <c r="D362" t="s">
        <v>12</v>
      </c>
      <c r="E362" s="1">
        <f>E355</f>
        <v>25</v>
      </c>
      <c r="F362" t="s">
        <v>79</v>
      </c>
    </row>
    <row r="363" spans="1:6" x14ac:dyDescent="0.35">
      <c r="D363" t="s">
        <v>2</v>
      </c>
      <c r="E363" s="1">
        <f>E359+E358+E357+E356</f>
        <v>380</v>
      </c>
      <c r="F363" t="s">
        <v>79</v>
      </c>
    </row>
    <row r="364" spans="1:6" x14ac:dyDescent="0.35">
      <c r="E364" s="1">
        <f>E362+E363</f>
        <v>405</v>
      </c>
      <c r="F364" t="s">
        <v>79</v>
      </c>
    </row>
    <row r="365" spans="1:6" x14ac:dyDescent="0.35">
      <c r="B365" t="s">
        <v>112</v>
      </c>
    </row>
    <row r="367" spans="1:6" x14ac:dyDescent="0.35">
      <c r="A367" s="13"/>
      <c r="B367" s="13" t="s">
        <v>107</v>
      </c>
      <c r="C367" s="13">
        <v>2025</v>
      </c>
      <c r="D367" s="13"/>
      <c r="E367" s="14"/>
      <c r="F367" s="13"/>
    </row>
    <row r="369" spans="2:6" x14ac:dyDescent="0.35">
      <c r="B369" t="s">
        <v>105</v>
      </c>
      <c r="D369" t="s">
        <v>114</v>
      </c>
    </row>
    <row r="371" spans="2:6" x14ac:dyDescent="0.35">
      <c r="B371" t="s">
        <v>115</v>
      </c>
    </row>
    <row r="373" spans="2:6" x14ac:dyDescent="0.35">
      <c r="B373" s="20" t="s">
        <v>113</v>
      </c>
      <c r="C373" s="20"/>
      <c r="D373" s="20"/>
      <c r="E373" s="20"/>
      <c r="F373" s="20"/>
    </row>
    <row r="374" spans="2:6" x14ac:dyDescent="0.35">
      <c r="B374" s="20"/>
      <c r="C374" s="20"/>
      <c r="D374" s="20"/>
      <c r="E374" s="20"/>
      <c r="F374" s="20"/>
    </row>
    <row r="375" spans="2:6" x14ac:dyDescent="0.35">
      <c r="B375" s="20"/>
      <c r="C375" s="20"/>
      <c r="D375" s="20"/>
      <c r="E375" s="20"/>
      <c r="F375" s="20"/>
    </row>
    <row r="376" spans="2:6" x14ac:dyDescent="0.35">
      <c r="B376" s="20"/>
      <c r="C376" s="20"/>
      <c r="D376" s="20"/>
      <c r="E376" s="20"/>
      <c r="F376" s="20"/>
    </row>
    <row r="380" spans="2:6" x14ac:dyDescent="0.35">
      <c r="B380" s="15" t="s">
        <v>116</v>
      </c>
      <c r="C380" s="15"/>
      <c r="D380" s="15"/>
      <c r="E380" s="16"/>
    </row>
    <row r="381" spans="2:6" x14ac:dyDescent="0.35">
      <c r="B381" s="15" t="s">
        <v>117</v>
      </c>
      <c r="C381" s="15"/>
      <c r="D381" s="15"/>
      <c r="E381" s="16"/>
    </row>
    <row r="383" spans="2:6" x14ac:dyDescent="0.35">
      <c r="B383">
        <v>2022</v>
      </c>
    </row>
    <row r="384" spans="2:6" x14ac:dyDescent="0.35">
      <c r="B384" s="5" t="s">
        <v>118</v>
      </c>
      <c r="C384" s="5"/>
      <c r="D384" s="5"/>
      <c r="E384" s="6"/>
      <c r="F384" s="5"/>
    </row>
    <row r="385" spans="2:10" x14ac:dyDescent="0.35">
      <c r="B385" s="5"/>
      <c r="C385" s="5"/>
      <c r="D385" s="5" t="s">
        <v>123</v>
      </c>
      <c r="E385" s="6"/>
      <c r="F385" s="5"/>
    </row>
    <row r="386" spans="2:10" x14ac:dyDescent="0.35">
      <c r="B386" s="5" t="s">
        <v>120</v>
      </c>
      <c r="C386" s="5" t="s">
        <v>119</v>
      </c>
      <c r="D386" s="17" t="s">
        <v>97</v>
      </c>
      <c r="E386" s="6">
        <f>H332</f>
        <v>1106.9082221779813</v>
      </c>
      <c r="F386" s="5" t="s">
        <v>79</v>
      </c>
    </row>
    <row r="387" spans="2:10" x14ac:dyDescent="0.35">
      <c r="B387" s="5" t="s">
        <v>121</v>
      </c>
      <c r="C387" s="5" t="s">
        <v>119</v>
      </c>
      <c r="D387" s="17" t="s">
        <v>97</v>
      </c>
      <c r="E387" s="6">
        <f>H269</f>
        <v>4828.4557701240956</v>
      </c>
      <c r="F387" s="5" t="s">
        <v>79</v>
      </c>
    </row>
    <row r="388" spans="2:10" x14ac:dyDescent="0.35">
      <c r="B388" s="5" t="s">
        <v>122</v>
      </c>
      <c r="C388" s="5" t="s">
        <v>119</v>
      </c>
      <c r="D388" s="17" t="s">
        <v>97</v>
      </c>
      <c r="E388" s="6">
        <f>H182</f>
        <v>26615.835158271948</v>
      </c>
      <c r="F388" s="5" t="s">
        <v>79</v>
      </c>
    </row>
    <row r="389" spans="2:10" x14ac:dyDescent="0.35">
      <c r="B389" s="5"/>
      <c r="C389" s="5"/>
      <c r="D389" s="5"/>
      <c r="E389" s="6">
        <f>E386+E387+E388</f>
        <v>32551.199150574022</v>
      </c>
      <c r="F389" s="5" t="s">
        <v>79</v>
      </c>
      <c r="G389" t="s">
        <v>124</v>
      </c>
    </row>
    <row r="392" spans="2:10" x14ac:dyDescent="0.35">
      <c r="B392" s="5" t="s">
        <v>118</v>
      </c>
      <c r="C392" s="5"/>
      <c r="D392" s="5"/>
      <c r="E392" s="6"/>
      <c r="F392" s="5"/>
    </row>
    <row r="393" spans="2:10" x14ac:dyDescent="0.35">
      <c r="B393" s="5"/>
      <c r="C393" s="5"/>
      <c r="D393" s="5" t="s">
        <v>123</v>
      </c>
      <c r="E393" s="6"/>
      <c r="F393" s="5"/>
    </row>
    <row r="394" spans="2:10" x14ac:dyDescent="0.35">
      <c r="B394" s="5" t="s">
        <v>125</v>
      </c>
      <c r="C394" s="5" t="s">
        <v>119</v>
      </c>
      <c r="D394" s="17" t="s">
        <v>97</v>
      </c>
      <c r="E394" s="6">
        <f>H333</f>
        <v>613.17937487557231</v>
      </c>
      <c r="F394" s="5" t="s">
        <v>79</v>
      </c>
    </row>
    <row r="395" spans="2:10" x14ac:dyDescent="0.35">
      <c r="B395" s="5" t="s">
        <v>126</v>
      </c>
      <c r="C395" s="5" t="s">
        <v>119</v>
      </c>
      <c r="D395" s="17" t="s">
        <v>97</v>
      </c>
      <c r="E395" s="6">
        <f>H277</f>
        <v>0</v>
      </c>
      <c r="F395" s="5" t="s">
        <v>79</v>
      </c>
      <c r="I395" t="s">
        <v>140</v>
      </c>
      <c r="J395" t="s">
        <v>141</v>
      </c>
    </row>
    <row r="396" spans="2:10" x14ac:dyDescent="0.35">
      <c r="B396" s="5" t="s">
        <v>127</v>
      </c>
      <c r="C396" s="5" t="s">
        <v>119</v>
      </c>
      <c r="D396" s="17" t="s">
        <v>97</v>
      </c>
      <c r="E396" s="6">
        <f>I396-J396</f>
        <v>-9366.9122038622336</v>
      </c>
      <c r="F396" s="5" t="s">
        <v>79</v>
      </c>
      <c r="I396" s="1">
        <f>H195</f>
        <v>1985.5332138828057</v>
      </c>
      <c r="J396" s="1">
        <f>H196</f>
        <v>11352.445417745039</v>
      </c>
    </row>
    <row r="397" spans="2:10" x14ac:dyDescent="0.35">
      <c r="B397" s="5"/>
      <c r="C397" s="5"/>
      <c r="D397" s="5"/>
      <c r="E397" s="6">
        <f>E394+E395+E396</f>
        <v>-8753.7328289866618</v>
      </c>
      <c r="F397" s="5" t="s">
        <v>79</v>
      </c>
      <c r="G397" t="s">
        <v>139</v>
      </c>
    </row>
    <row r="400" spans="2:10" x14ac:dyDescent="0.35">
      <c r="B400" s="5" t="s">
        <v>118</v>
      </c>
      <c r="C400" s="5"/>
      <c r="D400" s="5"/>
      <c r="E400" s="6"/>
      <c r="F400" s="5"/>
    </row>
    <row r="401" spans="2:9" x14ac:dyDescent="0.35">
      <c r="B401" s="5"/>
      <c r="C401" s="5"/>
      <c r="D401" s="5" t="s">
        <v>123</v>
      </c>
      <c r="E401" s="6"/>
      <c r="F401" s="5"/>
    </row>
    <row r="402" spans="2:9" x14ac:dyDescent="0.35">
      <c r="B402" s="5" t="s">
        <v>128</v>
      </c>
      <c r="C402" s="5" t="s">
        <v>119</v>
      </c>
      <c r="D402" s="17" t="s">
        <v>97</v>
      </c>
      <c r="E402" s="6">
        <f>E118</f>
        <v>3318.0702103656513</v>
      </c>
      <c r="F402" s="5" t="s">
        <v>79</v>
      </c>
    </row>
    <row r="403" spans="2:9" x14ac:dyDescent="0.35">
      <c r="B403" s="5"/>
      <c r="C403" s="5"/>
      <c r="D403" s="17"/>
      <c r="E403" s="6"/>
      <c r="F403" s="5"/>
    </row>
    <row r="404" spans="2:9" x14ac:dyDescent="0.35">
      <c r="B404" s="5"/>
      <c r="C404" s="5"/>
      <c r="D404" s="17"/>
      <c r="E404" s="6"/>
      <c r="F404" s="5"/>
    </row>
    <row r="405" spans="2:9" x14ac:dyDescent="0.35">
      <c r="B405" s="5"/>
      <c r="C405" s="5"/>
      <c r="D405" s="5"/>
      <c r="E405" s="6">
        <f>E402+E403+E404</f>
        <v>3318.0702103656513</v>
      </c>
      <c r="F405" s="5" t="s">
        <v>79</v>
      </c>
      <c r="G405" t="s">
        <v>142</v>
      </c>
    </row>
    <row r="409" spans="2:9" x14ac:dyDescent="0.35">
      <c r="B409">
        <v>2023</v>
      </c>
    </row>
    <row r="412" spans="2:9" x14ac:dyDescent="0.35">
      <c r="B412" s="5" t="s">
        <v>129</v>
      </c>
      <c r="C412" s="5"/>
      <c r="D412" s="5"/>
      <c r="E412" s="6"/>
      <c r="F412" s="5"/>
    </row>
    <row r="413" spans="2:9" x14ac:dyDescent="0.35">
      <c r="B413" s="5"/>
      <c r="C413" s="5"/>
      <c r="D413" s="5" t="s">
        <v>123</v>
      </c>
      <c r="E413" s="6"/>
      <c r="F413" s="5"/>
    </row>
    <row r="414" spans="2:9" x14ac:dyDescent="0.35">
      <c r="B414" s="5" t="s">
        <v>120</v>
      </c>
      <c r="C414" s="5" t="s">
        <v>119</v>
      </c>
      <c r="D414" s="17" t="s">
        <v>97</v>
      </c>
      <c r="E414" s="6">
        <f>E347</f>
        <v>770</v>
      </c>
      <c r="F414" s="5" t="s">
        <v>79</v>
      </c>
    </row>
    <row r="415" spans="2:9" x14ac:dyDescent="0.35">
      <c r="B415" s="5" t="s">
        <v>121</v>
      </c>
      <c r="C415" s="5" t="s">
        <v>119</v>
      </c>
      <c r="D415" s="17" t="s">
        <v>97</v>
      </c>
      <c r="E415" s="6">
        <f>E294</f>
        <v>3890</v>
      </c>
      <c r="F415" s="5" t="s">
        <v>79</v>
      </c>
      <c r="H415" s="1" t="s">
        <v>146</v>
      </c>
      <c r="I415" t="s">
        <v>147</v>
      </c>
    </row>
    <row r="416" spans="2:9" x14ac:dyDescent="0.35">
      <c r="B416" s="5" t="s">
        <v>122</v>
      </c>
      <c r="C416" s="5" t="s">
        <v>119</v>
      </c>
      <c r="D416" s="17" t="s">
        <v>97</v>
      </c>
      <c r="E416" s="6">
        <f>H416-I416</f>
        <v>7010.5499999999993</v>
      </c>
      <c r="F416" s="5" t="s">
        <v>79</v>
      </c>
      <c r="H416" s="1">
        <f>E70</f>
        <v>10700.55</v>
      </c>
      <c r="I416" s="1">
        <f>E222</f>
        <v>3690</v>
      </c>
    </row>
    <row r="417" spans="2:9" x14ac:dyDescent="0.35">
      <c r="B417" s="5"/>
      <c r="C417" s="5"/>
      <c r="D417" s="5"/>
      <c r="E417" s="6">
        <f>E414+E415+E416</f>
        <v>11670.55</v>
      </c>
      <c r="F417" s="5" t="s">
        <v>79</v>
      </c>
      <c r="G417" t="s">
        <v>124</v>
      </c>
    </row>
    <row r="420" spans="2:9" x14ac:dyDescent="0.35">
      <c r="B420" s="5" t="s">
        <v>129</v>
      </c>
      <c r="C420" s="5"/>
      <c r="D420" s="5"/>
      <c r="E420" s="6"/>
      <c r="F420" s="5"/>
    </row>
    <row r="421" spans="2:9" x14ac:dyDescent="0.35">
      <c r="B421" s="5"/>
      <c r="C421" s="5"/>
      <c r="D421" s="5" t="s">
        <v>123</v>
      </c>
      <c r="E421" s="6"/>
      <c r="F421" s="5"/>
    </row>
    <row r="422" spans="2:9" x14ac:dyDescent="0.35">
      <c r="B422" s="5" t="s">
        <v>125</v>
      </c>
      <c r="C422" s="5" t="s">
        <v>119</v>
      </c>
      <c r="D422" s="17" t="s">
        <v>97</v>
      </c>
      <c r="E422" s="6">
        <v>0</v>
      </c>
      <c r="F422" s="5" t="s">
        <v>79</v>
      </c>
    </row>
    <row r="423" spans="2:9" x14ac:dyDescent="0.35">
      <c r="B423" s="5" t="s">
        <v>126</v>
      </c>
      <c r="C423" s="5" t="s">
        <v>119</v>
      </c>
      <c r="D423" s="17" t="s">
        <v>97</v>
      </c>
      <c r="E423" s="6">
        <f>0</f>
        <v>0</v>
      </c>
      <c r="F423" s="5" t="s">
        <v>79</v>
      </c>
      <c r="H423" s="1" t="s">
        <v>148</v>
      </c>
      <c r="I423" t="s">
        <v>149</v>
      </c>
    </row>
    <row r="424" spans="2:9" x14ac:dyDescent="0.35">
      <c r="B424" s="5" t="s">
        <v>127</v>
      </c>
      <c r="C424" s="5" t="s">
        <v>119</v>
      </c>
      <c r="D424" s="17" t="s">
        <v>97</v>
      </c>
      <c r="E424" s="6">
        <f>H424-I424</f>
        <v>-2558</v>
      </c>
      <c r="F424" s="5" t="s">
        <v>79</v>
      </c>
      <c r="H424" s="1">
        <f>E71</f>
        <v>3800</v>
      </c>
      <c r="I424" s="1">
        <f>E223</f>
        <v>6358</v>
      </c>
    </row>
    <row r="425" spans="2:9" x14ac:dyDescent="0.35">
      <c r="B425" s="5"/>
      <c r="C425" s="5"/>
      <c r="D425" s="5"/>
      <c r="E425" s="6">
        <f>E422+E423+E424</f>
        <v>-2558</v>
      </c>
      <c r="F425" s="5" t="s">
        <v>79</v>
      </c>
      <c r="G425" t="s">
        <v>150</v>
      </c>
    </row>
    <row r="430" spans="2:9" x14ac:dyDescent="0.35">
      <c r="B430">
        <v>2024</v>
      </c>
    </row>
    <row r="433" spans="2:9" x14ac:dyDescent="0.35">
      <c r="B433" s="5" t="s">
        <v>151</v>
      </c>
      <c r="C433" s="5"/>
      <c r="D433" s="5"/>
      <c r="E433" s="6"/>
      <c r="F433" s="5"/>
    </row>
    <row r="434" spans="2:9" x14ac:dyDescent="0.35">
      <c r="B434" s="5"/>
      <c r="C434" s="5"/>
      <c r="D434" s="5" t="s">
        <v>123</v>
      </c>
      <c r="E434" s="6"/>
      <c r="F434" s="5"/>
    </row>
    <row r="435" spans="2:9" x14ac:dyDescent="0.35">
      <c r="B435" s="5" t="s">
        <v>120</v>
      </c>
      <c r="C435" s="5" t="s">
        <v>119</v>
      </c>
      <c r="D435" s="17" t="s">
        <v>97</v>
      </c>
      <c r="E435" s="6">
        <f>E363</f>
        <v>380</v>
      </c>
      <c r="F435" s="5" t="s">
        <v>79</v>
      </c>
    </row>
    <row r="436" spans="2:9" x14ac:dyDescent="0.35">
      <c r="B436" s="5" t="s">
        <v>121</v>
      </c>
      <c r="C436" s="5" t="s">
        <v>119</v>
      </c>
      <c r="D436" s="17" t="s">
        <v>97</v>
      </c>
      <c r="E436" s="6">
        <f>E312</f>
        <v>2957</v>
      </c>
      <c r="F436" s="5" t="s">
        <v>79</v>
      </c>
      <c r="H436" s="1" t="s">
        <v>146</v>
      </c>
      <c r="I436" t="s">
        <v>147</v>
      </c>
    </row>
    <row r="437" spans="2:9" x14ac:dyDescent="0.35">
      <c r="B437" s="5" t="s">
        <v>122</v>
      </c>
      <c r="C437" s="5" t="s">
        <v>119</v>
      </c>
      <c r="D437" s="17" t="s">
        <v>97</v>
      </c>
      <c r="E437" s="6">
        <f>H437-I437</f>
        <v>3780</v>
      </c>
      <c r="F437" s="5" t="s">
        <v>79</v>
      </c>
      <c r="H437" s="1">
        <f>E101</f>
        <v>3780</v>
      </c>
      <c r="I437" s="1">
        <f>0</f>
        <v>0</v>
      </c>
    </row>
    <row r="438" spans="2:9" x14ac:dyDescent="0.35">
      <c r="B438" s="5"/>
      <c r="C438" s="5"/>
      <c r="D438" s="5"/>
      <c r="E438" s="6">
        <f>E435+E436+E437</f>
        <v>7117</v>
      </c>
      <c r="F438" s="5" t="s">
        <v>79</v>
      </c>
      <c r="G438" t="s">
        <v>124</v>
      </c>
    </row>
    <row r="441" spans="2:9" x14ac:dyDescent="0.35">
      <c r="B441" s="5" t="s">
        <v>151</v>
      </c>
      <c r="C441" s="5"/>
      <c r="D441" s="5"/>
      <c r="E441" s="6"/>
      <c r="F441" s="5"/>
    </row>
    <row r="442" spans="2:9" x14ac:dyDescent="0.35">
      <c r="B442" s="5"/>
      <c r="C442" s="5"/>
      <c r="D442" s="5" t="s">
        <v>123</v>
      </c>
      <c r="E442" s="6"/>
      <c r="F442" s="5"/>
    </row>
    <row r="443" spans="2:9" x14ac:dyDescent="0.35">
      <c r="B443" s="5" t="s">
        <v>125</v>
      </c>
      <c r="C443" s="5" t="s">
        <v>119</v>
      </c>
      <c r="D443" s="17" t="s">
        <v>97</v>
      </c>
      <c r="E443" s="6">
        <f>E362</f>
        <v>25</v>
      </c>
      <c r="F443" s="5" t="s">
        <v>79</v>
      </c>
    </row>
    <row r="444" spans="2:9" x14ac:dyDescent="0.35">
      <c r="B444" s="5" t="s">
        <v>126</v>
      </c>
      <c r="C444" s="5" t="s">
        <v>119</v>
      </c>
      <c r="D444" s="17" t="s">
        <v>97</v>
      </c>
      <c r="E444" s="6">
        <f>0</f>
        <v>0</v>
      </c>
      <c r="F444" s="5" t="s">
        <v>79</v>
      </c>
      <c r="H444" s="1" t="s">
        <v>148</v>
      </c>
      <c r="I444" t="s">
        <v>149</v>
      </c>
    </row>
    <row r="445" spans="2:9" x14ac:dyDescent="0.35">
      <c r="B445" s="5" t="s">
        <v>127</v>
      </c>
      <c r="C445" s="5" t="s">
        <v>119</v>
      </c>
      <c r="D445" s="17" t="s">
        <v>97</v>
      </c>
      <c r="E445" s="6">
        <f>H445-I445</f>
        <v>11190.25</v>
      </c>
      <c r="F445" s="5" t="s">
        <v>79</v>
      </c>
      <c r="H445" s="1">
        <f>E133</f>
        <v>11190.25</v>
      </c>
      <c r="I445" s="1">
        <v>0</v>
      </c>
    </row>
    <row r="446" spans="2:9" x14ac:dyDescent="0.35">
      <c r="B446" s="5"/>
      <c r="C446" s="5"/>
      <c r="D446" s="5"/>
      <c r="E446" s="6">
        <f>E443+E444+E445</f>
        <v>11215.25</v>
      </c>
      <c r="F446" s="5" t="s">
        <v>79</v>
      </c>
      <c r="G446" t="s">
        <v>154</v>
      </c>
    </row>
    <row r="451" spans="2:9" x14ac:dyDescent="0.35">
      <c r="B451" t="s">
        <v>157</v>
      </c>
    </row>
    <row r="453" spans="2:9" x14ac:dyDescent="0.35">
      <c r="B453" t="s">
        <v>166</v>
      </c>
      <c r="D453" t="s">
        <v>155</v>
      </c>
      <c r="E453" s="1" t="s">
        <v>156</v>
      </c>
      <c r="H453" s="1" t="s">
        <v>160</v>
      </c>
    </row>
    <row r="454" spans="2:9" x14ac:dyDescent="0.35">
      <c r="D454" s="18" t="s">
        <v>158</v>
      </c>
      <c r="E454" s="19" t="s">
        <v>159</v>
      </c>
      <c r="F454" s="18"/>
      <c r="G454" s="18"/>
    </row>
    <row r="455" spans="2:9" x14ac:dyDescent="0.35">
      <c r="D455" s="18"/>
      <c r="E455" s="19"/>
      <c r="F455" s="18"/>
      <c r="G455" s="18"/>
    </row>
    <row r="456" spans="2:9" x14ac:dyDescent="0.35">
      <c r="B456" t="s">
        <v>67</v>
      </c>
      <c r="C456" t="s">
        <v>161</v>
      </c>
      <c r="D456" s="1">
        <f>H182</f>
        <v>26615.835158271948</v>
      </c>
      <c r="E456" s="1">
        <f>H43</f>
        <v>56999.800915787375</v>
      </c>
      <c r="F456" t="s">
        <v>79</v>
      </c>
      <c r="H456" s="1">
        <f>D456-E456</f>
        <v>-30383.965757515427</v>
      </c>
      <c r="I456" t="s">
        <v>79</v>
      </c>
    </row>
    <row r="457" spans="2:9" x14ac:dyDescent="0.35">
      <c r="B457" t="s">
        <v>162</v>
      </c>
      <c r="C457" t="s">
        <v>161</v>
      </c>
      <c r="D457" s="1">
        <f>H183</f>
        <v>11352.445417745039</v>
      </c>
      <c r="E457" s="1">
        <f>H44</f>
        <v>1985.5332138828057</v>
      </c>
      <c r="F457" t="s">
        <v>79</v>
      </c>
      <c r="H457" s="1">
        <f t="shared" ref="H457:H483" si="1">D457-E457</f>
        <v>9366.9122038622336</v>
      </c>
      <c r="I457" t="s">
        <v>79</v>
      </c>
    </row>
    <row r="458" spans="2:9" x14ac:dyDescent="0.35">
      <c r="B458" t="s">
        <v>163</v>
      </c>
      <c r="C458" t="s">
        <v>161</v>
      </c>
      <c r="D458" s="1">
        <v>0</v>
      </c>
      <c r="E458" s="1">
        <f>H45</f>
        <v>3318.0702103656513</v>
      </c>
      <c r="F458" t="s">
        <v>79</v>
      </c>
      <c r="H458" s="1">
        <f t="shared" si="1"/>
        <v>-3318.0702103656513</v>
      </c>
      <c r="I458" t="s">
        <v>79</v>
      </c>
    </row>
    <row r="459" spans="2:9" x14ac:dyDescent="0.35">
      <c r="D459" s="1"/>
      <c r="F459" t="s">
        <v>79</v>
      </c>
      <c r="H459" s="1">
        <f t="shared" si="1"/>
        <v>0</v>
      </c>
      <c r="I459" t="s">
        <v>79</v>
      </c>
    </row>
    <row r="460" spans="2:9" x14ac:dyDescent="0.35">
      <c r="B460" t="s">
        <v>67</v>
      </c>
      <c r="C460" t="s">
        <v>164</v>
      </c>
      <c r="D460" s="1">
        <f>E222</f>
        <v>3690</v>
      </c>
      <c r="E460" s="1">
        <f>E70</f>
        <v>10700.55</v>
      </c>
      <c r="F460" t="s">
        <v>79</v>
      </c>
      <c r="H460" s="1">
        <f t="shared" si="1"/>
        <v>-7010.5499999999993</v>
      </c>
      <c r="I460" t="s">
        <v>79</v>
      </c>
    </row>
    <row r="461" spans="2:9" x14ac:dyDescent="0.35">
      <c r="B461" t="s">
        <v>162</v>
      </c>
      <c r="C461" t="s">
        <v>164</v>
      </c>
      <c r="D461" s="1">
        <f>E223</f>
        <v>6358</v>
      </c>
      <c r="E461" s="1">
        <f>E71</f>
        <v>3800</v>
      </c>
      <c r="F461" t="s">
        <v>79</v>
      </c>
      <c r="H461" s="1">
        <f t="shared" si="1"/>
        <v>2558</v>
      </c>
      <c r="I461" t="s">
        <v>79</v>
      </c>
    </row>
    <row r="462" spans="2:9" x14ac:dyDescent="0.35">
      <c r="D462" s="1"/>
      <c r="F462" t="s">
        <v>79</v>
      </c>
      <c r="H462" s="1">
        <f t="shared" si="1"/>
        <v>0</v>
      </c>
      <c r="I462" t="s">
        <v>79</v>
      </c>
    </row>
    <row r="463" spans="2:9" x14ac:dyDescent="0.35">
      <c r="B463" t="s">
        <v>67</v>
      </c>
      <c r="C463" t="s">
        <v>165</v>
      </c>
      <c r="D463" s="1">
        <v>0</v>
      </c>
      <c r="E463" s="1">
        <f>E101</f>
        <v>3780</v>
      </c>
      <c r="F463" t="s">
        <v>79</v>
      </c>
      <c r="H463" s="1">
        <f t="shared" si="1"/>
        <v>-3780</v>
      </c>
      <c r="I463" t="s">
        <v>79</v>
      </c>
    </row>
    <row r="464" spans="2:9" x14ac:dyDescent="0.35">
      <c r="B464" t="s">
        <v>162</v>
      </c>
      <c r="C464" t="s">
        <v>165</v>
      </c>
      <c r="D464" s="1">
        <v>0</v>
      </c>
      <c r="E464" s="1">
        <f>E102</f>
        <v>11190.25</v>
      </c>
      <c r="F464" t="s">
        <v>79</v>
      </c>
      <c r="H464" s="1">
        <f t="shared" si="1"/>
        <v>-11190.25</v>
      </c>
      <c r="I464" t="s">
        <v>79</v>
      </c>
    </row>
    <row r="465" spans="2:9" x14ac:dyDescent="0.35">
      <c r="F465" t="s">
        <v>79</v>
      </c>
      <c r="H465" s="1">
        <f t="shared" si="1"/>
        <v>0</v>
      </c>
      <c r="I465" t="s">
        <v>79</v>
      </c>
    </row>
    <row r="466" spans="2:9" x14ac:dyDescent="0.35">
      <c r="F466" t="s">
        <v>79</v>
      </c>
      <c r="H466" s="1">
        <f t="shared" si="1"/>
        <v>0</v>
      </c>
      <c r="I466" t="s">
        <v>79</v>
      </c>
    </row>
    <row r="467" spans="2:9" x14ac:dyDescent="0.35">
      <c r="B467" t="s">
        <v>2</v>
      </c>
      <c r="C467" t="s">
        <v>167</v>
      </c>
      <c r="D467" s="1">
        <f>H267</f>
        <v>716.7031654389807</v>
      </c>
      <c r="E467" s="1">
        <f>H257</f>
        <v>5545.1589355630758</v>
      </c>
      <c r="F467" t="s">
        <v>79</v>
      </c>
      <c r="H467" s="1">
        <f t="shared" si="1"/>
        <v>-4828.4557701240956</v>
      </c>
      <c r="I467" t="s">
        <v>79</v>
      </c>
    </row>
    <row r="468" spans="2:9" x14ac:dyDescent="0.35">
      <c r="B468" t="s">
        <v>12</v>
      </c>
      <c r="C468" t="s">
        <v>167</v>
      </c>
      <c r="D468" s="1">
        <v>0</v>
      </c>
      <c r="E468" s="1">
        <f>E395</f>
        <v>0</v>
      </c>
      <c r="F468" t="s">
        <v>79</v>
      </c>
      <c r="H468" s="1">
        <f t="shared" si="1"/>
        <v>0</v>
      </c>
      <c r="I468" t="s">
        <v>79</v>
      </c>
    </row>
    <row r="469" spans="2:9" x14ac:dyDescent="0.35">
      <c r="F469" t="s">
        <v>79</v>
      </c>
      <c r="H469" s="1">
        <f t="shared" si="1"/>
        <v>0</v>
      </c>
      <c r="I469" t="s">
        <v>79</v>
      </c>
    </row>
    <row r="470" spans="2:9" x14ac:dyDescent="0.35">
      <c r="B470" t="s">
        <v>2</v>
      </c>
      <c r="C470" t="s">
        <v>168</v>
      </c>
      <c r="D470" s="1">
        <v>0</v>
      </c>
      <c r="E470" s="1">
        <f>E294</f>
        <v>3890</v>
      </c>
      <c r="F470" t="s">
        <v>79</v>
      </c>
      <c r="H470" s="1">
        <f t="shared" si="1"/>
        <v>-3890</v>
      </c>
      <c r="I470" t="s">
        <v>79</v>
      </c>
    </row>
    <row r="471" spans="2:9" x14ac:dyDescent="0.35">
      <c r="B471" t="s">
        <v>12</v>
      </c>
      <c r="C471" t="s">
        <v>168</v>
      </c>
      <c r="D471" s="1">
        <v>0</v>
      </c>
      <c r="E471" s="1">
        <v>0</v>
      </c>
      <c r="F471" t="s">
        <v>79</v>
      </c>
      <c r="H471" s="1">
        <f t="shared" si="1"/>
        <v>0</v>
      </c>
      <c r="I471" t="s">
        <v>79</v>
      </c>
    </row>
    <row r="472" spans="2:9" x14ac:dyDescent="0.35">
      <c r="F472" t="s">
        <v>79</v>
      </c>
      <c r="H472" s="1">
        <f t="shared" si="1"/>
        <v>0</v>
      </c>
      <c r="I472" t="s">
        <v>79</v>
      </c>
    </row>
    <row r="473" spans="2:9" x14ac:dyDescent="0.35">
      <c r="B473" t="s">
        <v>2</v>
      </c>
      <c r="C473" t="s">
        <v>169</v>
      </c>
      <c r="D473" s="1">
        <v>0</v>
      </c>
      <c r="E473" s="1">
        <f>E312</f>
        <v>2957</v>
      </c>
      <c r="F473" t="s">
        <v>79</v>
      </c>
      <c r="H473" s="1">
        <f t="shared" si="1"/>
        <v>-2957</v>
      </c>
      <c r="I473" t="s">
        <v>79</v>
      </c>
    </row>
    <row r="474" spans="2:9" x14ac:dyDescent="0.35">
      <c r="B474" t="s">
        <v>12</v>
      </c>
      <c r="C474" t="s">
        <v>169</v>
      </c>
      <c r="D474" s="1">
        <v>0</v>
      </c>
      <c r="E474" s="1">
        <v>0</v>
      </c>
      <c r="F474" t="s">
        <v>79</v>
      </c>
      <c r="H474" s="1">
        <f t="shared" si="1"/>
        <v>0</v>
      </c>
      <c r="I474" t="s">
        <v>79</v>
      </c>
    </row>
    <row r="475" spans="2:9" x14ac:dyDescent="0.35">
      <c r="F475" t="s">
        <v>79</v>
      </c>
      <c r="H475" s="1">
        <f t="shared" si="1"/>
        <v>0</v>
      </c>
      <c r="I475" t="s">
        <v>79</v>
      </c>
    </row>
    <row r="476" spans="2:9" x14ac:dyDescent="0.35">
      <c r="B476" t="s">
        <v>2</v>
      </c>
      <c r="C476" t="s">
        <v>170</v>
      </c>
      <c r="D476" s="1">
        <v>0</v>
      </c>
      <c r="E476" s="1">
        <f>H332</f>
        <v>1106.9082221779813</v>
      </c>
      <c r="F476" t="s">
        <v>79</v>
      </c>
      <c r="H476" s="1">
        <f t="shared" si="1"/>
        <v>-1106.9082221779813</v>
      </c>
      <c r="I476" t="s">
        <v>79</v>
      </c>
    </row>
    <row r="477" spans="2:9" x14ac:dyDescent="0.35">
      <c r="B477" t="s">
        <v>12</v>
      </c>
      <c r="C477" t="s">
        <v>170</v>
      </c>
      <c r="D477" s="1">
        <v>0</v>
      </c>
      <c r="E477" s="1">
        <f>H333</f>
        <v>613.17937487557231</v>
      </c>
      <c r="F477" t="s">
        <v>79</v>
      </c>
      <c r="H477" s="1">
        <f t="shared" si="1"/>
        <v>-613.17937487557231</v>
      </c>
      <c r="I477" t="s">
        <v>79</v>
      </c>
    </row>
    <row r="478" spans="2:9" x14ac:dyDescent="0.35">
      <c r="F478" t="s">
        <v>79</v>
      </c>
      <c r="H478" s="1">
        <f t="shared" si="1"/>
        <v>0</v>
      </c>
      <c r="I478" t="s">
        <v>79</v>
      </c>
    </row>
    <row r="479" spans="2:9" x14ac:dyDescent="0.35">
      <c r="B479" t="s">
        <v>2</v>
      </c>
      <c r="C479" t="s">
        <v>171</v>
      </c>
      <c r="D479" s="1">
        <v>0</v>
      </c>
      <c r="E479" s="1">
        <f>E347</f>
        <v>770</v>
      </c>
      <c r="F479" t="s">
        <v>79</v>
      </c>
      <c r="H479" s="1">
        <f t="shared" si="1"/>
        <v>-770</v>
      </c>
      <c r="I479" t="s">
        <v>79</v>
      </c>
    </row>
    <row r="480" spans="2:9" x14ac:dyDescent="0.35">
      <c r="B480" t="s">
        <v>12</v>
      </c>
      <c r="C480" t="s">
        <v>171</v>
      </c>
      <c r="D480" s="1">
        <v>0</v>
      </c>
      <c r="E480" s="1">
        <v>0</v>
      </c>
      <c r="F480" t="s">
        <v>79</v>
      </c>
      <c r="H480" s="1">
        <f t="shared" si="1"/>
        <v>0</v>
      </c>
      <c r="I480" t="s">
        <v>79</v>
      </c>
    </row>
    <row r="481" spans="2:9" x14ac:dyDescent="0.35">
      <c r="F481" t="s">
        <v>79</v>
      </c>
      <c r="H481" s="1">
        <f t="shared" si="1"/>
        <v>0</v>
      </c>
      <c r="I481" t="s">
        <v>79</v>
      </c>
    </row>
    <row r="482" spans="2:9" x14ac:dyDescent="0.35">
      <c r="B482" t="s">
        <v>2</v>
      </c>
      <c r="C482" t="s">
        <v>172</v>
      </c>
      <c r="D482" s="1">
        <v>0</v>
      </c>
      <c r="E482" s="1">
        <f>E363</f>
        <v>380</v>
      </c>
      <c r="F482" t="s">
        <v>79</v>
      </c>
      <c r="H482" s="1">
        <f t="shared" si="1"/>
        <v>-380</v>
      </c>
      <c r="I482" t="s">
        <v>79</v>
      </c>
    </row>
    <row r="483" spans="2:9" x14ac:dyDescent="0.35">
      <c r="B483" t="s">
        <v>12</v>
      </c>
      <c r="C483" t="s">
        <v>172</v>
      </c>
      <c r="D483" s="1">
        <v>0</v>
      </c>
      <c r="E483" s="1">
        <f>E362</f>
        <v>25</v>
      </c>
      <c r="F483" t="s">
        <v>79</v>
      </c>
      <c r="H483" s="1">
        <f t="shared" si="1"/>
        <v>-25</v>
      </c>
      <c r="I483" t="s">
        <v>79</v>
      </c>
    </row>
    <row r="485" spans="2:9" x14ac:dyDescent="0.35">
      <c r="D485" s="3">
        <f>SUM(D456:D483)</f>
        <v>48732.983741455966</v>
      </c>
      <c r="E485" s="3">
        <f>SUM(E456:E483)</f>
        <v>107061.45087265247</v>
      </c>
      <c r="F485" s="2" t="s">
        <v>79</v>
      </c>
      <c r="G485" s="2"/>
      <c r="H485" s="3">
        <f>SUM(H456:H483)</f>
        <v>-58328.467131196492</v>
      </c>
      <c r="I485" t="s">
        <v>79</v>
      </c>
    </row>
    <row r="486" spans="2:9" x14ac:dyDescent="0.35">
      <c r="D486" s="2"/>
      <c r="E486" s="3"/>
      <c r="F486" s="2"/>
      <c r="G486" s="2"/>
      <c r="H486" s="3"/>
    </row>
    <row r="487" spans="2:9" x14ac:dyDescent="0.35">
      <c r="D487" s="2" t="s">
        <v>173</v>
      </c>
      <c r="E487" s="3" t="s">
        <v>174</v>
      </c>
      <c r="F487" s="2"/>
      <c r="G487" s="2"/>
      <c r="H487" s="3" t="s">
        <v>175</v>
      </c>
    </row>
    <row r="489" spans="2:9" x14ac:dyDescent="0.35">
      <c r="B489" t="s">
        <v>176</v>
      </c>
    </row>
    <row r="490" spans="2:9" x14ac:dyDescent="0.35">
      <c r="B490" t="s">
        <v>177</v>
      </c>
    </row>
    <row r="491" spans="2:9" x14ac:dyDescent="0.35">
      <c r="B491" t="s">
        <v>178</v>
      </c>
    </row>
    <row r="492" spans="2:9" x14ac:dyDescent="0.35">
      <c r="B492" t="s">
        <v>179</v>
      </c>
    </row>
  </sheetData>
  <mergeCells count="1">
    <mergeCell ref="B373:F376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77694-9EA8-4680-A5F0-123162C05573}">
  <dimension ref="D19"/>
  <sheetViews>
    <sheetView workbookViewId="0">
      <selection activeCell="D19" sqref="D19"/>
    </sheetView>
  </sheetViews>
  <sheetFormatPr defaultRowHeight="14.5" x14ac:dyDescent="0.35"/>
  <sheetData>
    <row r="19" spans="4:4" x14ac:dyDescent="0.35">
      <c r="D1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List1</vt:lpstr>
      <vt:lpstr>List2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Lara RAJKO</dc:creator>
  <cp:lastModifiedBy>Ada Rajkovic</cp:lastModifiedBy>
  <dcterms:created xsi:type="dcterms:W3CDTF">2025-06-27T05:11:57Z</dcterms:created>
  <dcterms:modified xsi:type="dcterms:W3CDTF">2025-11-24T17:37:50Z</dcterms:modified>
</cp:coreProperties>
</file>