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webs\Nagodbena Vijeća\23.26 - LJEČILIŠTE ISTARSKE TOPLICE (St-343-2023)\Prijave tražbina vjerovnika sa tablicom\"/>
    </mc:Choice>
  </mc:AlternateContent>
  <xr:revisionPtr revIDLastSave="0" documentId="13_ncr:1_{45D8350A-9750-4AA5-821A-0F71718D0381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ijave tražbina" sheetId="1" r:id="rId1"/>
  </sheets>
  <definedNames>
    <definedName name="_xlnm._FilterDatabase" localSheetId="0" hidden="1">'Prijave tražbina'!$A$12:$T$103</definedName>
    <definedName name="_xlnm.Print_Titles" localSheetId="0">'Prijave tražbina'!$12:$12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8" i="1" l="1"/>
  <c r="K68" i="1"/>
  <c r="N68" i="1"/>
  <c r="M68" i="1"/>
  <c r="L67" i="1"/>
  <c r="N67" i="1"/>
  <c r="L59" i="1"/>
  <c r="L50" i="1"/>
  <c r="K50" i="1"/>
  <c r="K51" i="1"/>
  <c r="L51" i="1"/>
  <c r="M51" i="1"/>
  <c r="N51" i="1"/>
  <c r="L65" i="1"/>
  <c r="L37" i="1"/>
  <c r="L49" i="1"/>
  <c r="L42" i="1"/>
  <c r="L63" i="1"/>
  <c r="L79" i="1"/>
  <c r="L76" i="1"/>
  <c r="K76" i="1"/>
  <c r="L81" i="1"/>
  <c r="L21" i="1"/>
  <c r="L97" i="1"/>
  <c r="L54" i="1"/>
  <c r="L55" i="1"/>
  <c r="P55" i="1"/>
  <c r="L90" i="1"/>
  <c r="K90" i="1"/>
  <c r="L78" i="1"/>
  <c r="N27" i="1"/>
  <c r="L27" i="1" s="1"/>
  <c r="N41" i="1"/>
  <c r="L41" i="1" s="1"/>
  <c r="M50" i="1"/>
  <c r="N50" i="1"/>
  <c r="N48" i="1"/>
  <c r="L48" i="1" s="1"/>
  <c r="N47" i="1"/>
  <c r="L47" i="1" s="1"/>
  <c r="N38" i="1"/>
  <c r="L38" i="1" s="1"/>
  <c r="M38" i="1"/>
  <c r="K38" i="1" s="1"/>
  <c r="L34" i="1"/>
  <c r="N85" i="1"/>
  <c r="L85" i="1" s="1"/>
  <c r="K70" i="1"/>
  <c r="N70" i="1"/>
  <c r="L70" i="1" s="1"/>
  <c r="P89" i="1"/>
  <c r="O89" i="1"/>
  <c r="K89" i="1" s="1"/>
  <c r="N89" i="1"/>
  <c r="L89" i="1" s="1"/>
  <c r="L15" i="1"/>
  <c r="N45" i="1"/>
  <c r="L45" i="1" s="1"/>
</calcChain>
</file>

<file path=xl/sharedStrings.xml><?xml version="1.0" encoding="utf-8"?>
<sst xmlns="http://schemas.openxmlformats.org/spreadsheetml/2006/main" count="513" uniqueCount="350">
  <si>
    <t>NAZIV TABLICE</t>
  </si>
  <si>
    <t>Tablica prijavljenih tražbina u predstečajnom postupku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</si>
  <si>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</si>
  <si>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</si>
  <si>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</si>
  <si>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</si>
  <si>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</si>
  <si>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</si>
  <si>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</si>
  <si>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</si>
  <si>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</si>
  <si>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</si>
  <si>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</si>
  <si>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</si>
  <si>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</si>
  <si>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</si>
  <si>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</si>
  <si>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</si>
  <si>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</si>
  <si>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</si>
  <si>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</si>
  <si>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</si>
  <si>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</si>
  <si>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</si>
  <si>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</si>
  <si>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</si>
  <si>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</si>
  <si>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</si>
  <si>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</si>
  <si>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</si>
  <si>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</si>
  <si>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</si>
  <si>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034-011/23-10/26</t>
  </si>
  <si>
    <t>Trgovački sud u Pazinu</t>
  </si>
  <si>
    <t>St-343/2023</t>
  </si>
  <si>
    <t>Sv. Stjepan 60 , 52424 Livade - Levade</t>
  </si>
  <si>
    <t>Lječilište ISTARSKE TOPLICE Livade</t>
  </si>
  <si>
    <t>25.9.2023.</t>
  </si>
  <si>
    <t>6. MAJ, društvo s ograničenom odgovornošću za komunalne usluge</t>
  </si>
  <si>
    <t>56396370038</t>
  </si>
  <si>
    <t>Umag - Umago, Ulica Tribje - Via Tribie 2</t>
  </si>
  <si>
    <t>ADRIA - ELECTRONIC industrijska elektronika d. o. o.</t>
  </si>
  <si>
    <t>37923512390</t>
  </si>
  <si>
    <t>Rijeka, Šetalište Andrije Kačića Miošića 13</t>
  </si>
  <si>
    <t>08251780362</t>
  </si>
  <si>
    <t>ŠTRPED, JERMANIŠI 40/1, BUZET</t>
  </si>
  <si>
    <t>ALCA ZAGREB trgovačko društvo s ograničenom odgovornošću za uvoz, izvoz i trgovinu na veliko i malo</t>
  </si>
  <si>
    <t>58353015102</t>
  </si>
  <si>
    <t>Zagreb, Koledovčina 2</t>
  </si>
  <si>
    <t>Am grupa, društvo s ograničenom odgovornošću za proizvodnju, trgovinu i usluge</t>
  </si>
  <si>
    <t>13203137972</t>
  </si>
  <si>
    <t>Buzet, Riječka 8</t>
  </si>
  <si>
    <t>AUTO FLEX društvo s ograničenom odgovornošću za trgovinu, servis motornih vozila i usluge</t>
  </si>
  <si>
    <t>87336171263</t>
  </si>
  <si>
    <t>Buzet, Korenika 20</t>
  </si>
  <si>
    <t>BILLIARD PLUS društvo s ograničenom odgovornošću za usluge, trgovinu i ugostiteljstvo</t>
  </si>
  <si>
    <t>31902331420</t>
  </si>
  <si>
    <t>Velika Mlaka, Zagrebačka cesta 6</t>
  </si>
  <si>
    <t>BOMARK AMBALAŽA društvo s ograničenom odgovornošću za proizvodnju, trgovinu i usluge</t>
  </si>
  <si>
    <t>26897480147</t>
  </si>
  <si>
    <t>Varaždin, Kućanmarofska ulica 12</t>
  </si>
  <si>
    <t>BON-TON društvo s ograničenom odgovornošću za trgovinu i usluge</t>
  </si>
  <si>
    <t>52931027628</t>
  </si>
  <si>
    <t>Zagreb, Malomlačka 7</t>
  </si>
  <si>
    <t>BRIONKA dioničko društvo za proizvodnju pekarskih i brašneno-konditorskih proizvoda</t>
  </si>
  <si>
    <t>45422293596</t>
  </si>
  <si>
    <t>Pula, Tršćanska ulica - Via Trieste 35</t>
  </si>
  <si>
    <t>C - M društvo s ograničenom odgovornošću za preradu čaja i kave, trgovinu i ugostiteljstvo</t>
  </si>
  <si>
    <t>19550976411</t>
  </si>
  <si>
    <t>Rovinj - Rovigno, Ulica Ivana Gundulića - Via Ivan Gundulić 6A</t>
  </si>
  <si>
    <t>C. A. K. društvo s ograničenom odgovornošću za trgovinu i usluge</t>
  </si>
  <si>
    <t>33213139882</t>
  </si>
  <si>
    <t>Kukuljanovo, Kukuljanovo 453</t>
  </si>
  <si>
    <t>COPY ELECTRONIC - servis, montaža i trgovina d.o.o.</t>
  </si>
  <si>
    <t>88866511884</t>
  </si>
  <si>
    <t>Zagreb, Savica I. 119</t>
  </si>
  <si>
    <t>CROATIA osiguranje d.d.</t>
  </si>
  <si>
    <t>26187994862</t>
  </si>
  <si>
    <t xml:space="preserve">	Zagreb, Ulica Vatroslava Jagića 33</t>
  </si>
  <si>
    <t>CUSPIS, proizvodnja, usluge, uvoz i izvoz, društvo s ograničenom odgovornošću</t>
  </si>
  <si>
    <t>60933160251</t>
  </si>
  <si>
    <t>Zagreb, Metalčeva ulica 5</t>
  </si>
  <si>
    <t>DRUŠTVO INVALIDA DUGO SELO</t>
  </si>
  <si>
    <t>52861566526</t>
  </si>
  <si>
    <t>Dugo Selo, Biskupa Augustina Kažotića 8</t>
  </si>
  <si>
    <t>E &amp; D TRADE društvo s ograničenom odgovornošću za proizvodnju i trgovinu</t>
  </si>
  <si>
    <t>32065503981</t>
  </si>
  <si>
    <t>Buzet, Sjeverna ulica 3/4</t>
  </si>
  <si>
    <t>46364063830</t>
  </si>
  <si>
    <t>Lovrin 80h, Pazin</t>
  </si>
  <si>
    <t>EKOPLANET društvo s ograničenom odgovornošću za gospodarenje otpadom</t>
  </si>
  <si>
    <t>23951171568</t>
  </si>
  <si>
    <t>Pula, Ulica Jakova Puljanina - Via Jacopo Da Pola 9</t>
  </si>
  <si>
    <t>ELA - TERMO d.o.o. za trgovinu i usluge</t>
  </si>
  <si>
    <t>97449188906</t>
  </si>
  <si>
    <t>Buzet, Sveti Martin, Franečići 26/3</t>
  </si>
  <si>
    <t>76708139032</t>
  </si>
  <si>
    <t>POREČ, MUGEBA 21A </t>
  </si>
  <si>
    <t>ERSTE&amp;STEIERMÄRKISCHE BANKA dioničko društvo</t>
  </si>
  <si>
    <t>23057039320</t>
  </si>
  <si>
    <t>Rijeka, Jadranski trg 3a</t>
  </si>
  <si>
    <t>ETRADEX GORIVO društvo s ograničenom odgovornošću za proizvodnju i trgovinu</t>
  </si>
  <si>
    <t>55130169739</t>
  </si>
  <si>
    <t>Bertoši, Stancija Pataj 45B</t>
  </si>
  <si>
    <t>Financijska agencija</t>
  </si>
  <si>
    <t>85821130368</t>
  </si>
  <si>
    <t>Zagreb, Ulica grada Vukovara 70</t>
  </si>
  <si>
    <t>GEOTEKSTIL jednostavno društvo s ograničenom odgovornošću za proizvodnju tekstilnih proizvoda, trgovinu i građevinarstvo</t>
  </si>
  <si>
    <t>Pazin, Josipa Voltića 5</t>
  </si>
  <si>
    <t>HELLO HOLIDAYS S.R.L.</t>
  </si>
  <si>
    <t>RO29347254</t>
  </si>
  <si>
    <t>Piata Romana, Nr.9, Bucuresti, Rumunjska</t>
  </si>
  <si>
    <t>HEP ELEKTRA d.o.o. za opskrbu električnom energijom</t>
  </si>
  <si>
    <t>43965974818</t>
  </si>
  <si>
    <t>Zagreb, Ulica grada Vukovara 37</t>
  </si>
  <si>
    <t>HEP-Operator distribucijskog sustava d.o.o. za distribuciju i opskrbu električne energije</t>
  </si>
  <si>
    <t>46830600751</t>
  </si>
  <si>
    <t>HP - Hrvatska pošta d.d.</t>
  </si>
  <si>
    <t>87311810356</t>
  </si>
  <si>
    <t>Zagreb, Jurišićeva ulica 13</t>
  </si>
  <si>
    <t>HR METALOPREMA proizvodnja, trgovina i uvoz - izvoz d. o. o.</t>
  </si>
  <si>
    <t>73814464579</t>
  </si>
  <si>
    <t>Buzet, Naselje Baraka 3/2</t>
  </si>
  <si>
    <t>Hrvatska radiotelevizija</t>
  </si>
  <si>
    <t>68419124305</t>
  </si>
  <si>
    <t>Zagreb, Prisavlje 3</t>
  </si>
  <si>
    <t>Hrvatska udruga poslodavaca</t>
  </si>
  <si>
    <t>80978339255</t>
  </si>
  <si>
    <t>Hrvatske vode, pravna osoba za upravljanje vodama</t>
  </si>
  <si>
    <t>28921383001</t>
  </si>
  <si>
    <t>Zagreb, Ulica Grada Vukovara 220</t>
  </si>
  <si>
    <t>Hrvatski Telekom d.d.</t>
  </si>
  <si>
    <t>81793146560</t>
  </si>
  <si>
    <t>Zagreb, Radnička cesta 21</t>
  </si>
  <si>
    <t>Humanitarna fondacija Budi human - Aleksandar Šapić</t>
  </si>
  <si>
    <t>28829639</t>
  </si>
  <si>
    <t>Beograd, Bulevar Milutina Milankovića 120d, Srbija</t>
  </si>
  <si>
    <t>I T C društvo s ograničenom odgovornošću za usluge</t>
  </si>
  <si>
    <t>88213863793</t>
  </si>
  <si>
    <t>Kostrena, Žarka Pezelja 14</t>
  </si>
  <si>
    <t>43477453372</t>
  </si>
  <si>
    <t>Vižintini Vrhi, 10A</t>
  </si>
  <si>
    <t>ISTARSKI VODOVOD d. o. o., za proizvodnju i distribuciju vode</t>
  </si>
  <si>
    <t>13269963589</t>
  </si>
  <si>
    <t>Buzet, Sv. Ivan 8</t>
  </si>
  <si>
    <t>ISTRA TECH društvo s ograničenom odgovornošću za informacijske tehnologije i trgovinu</t>
  </si>
  <si>
    <t>94114100359</t>
  </si>
  <si>
    <t>Pula, Ulica Ruže Petrović - Via Ruža Petrović 12</t>
  </si>
  <si>
    <t>IZO društvo s ograničenom odgovornošću za prehrambenu proizvodnju i trgovinu</t>
  </si>
  <si>
    <t>55870289645</t>
  </si>
  <si>
    <t>Žminj, Balići 18</t>
  </si>
  <si>
    <t>32527957424</t>
  </si>
  <si>
    <t>Buzet, Trg Fontana 2</t>
  </si>
  <si>
    <t>KLJUČEVI ĐURANEC jednostavno društvo s ograničenom odgovornošću za usluge i trgovinu</t>
  </si>
  <si>
    <t>78962790543</t>
  </si>
  <si>
    <t>Poreč - Parenzo, Mlinska 1</t>
  </si>
  <si>
    <t>KOMPAKT društvo s ograničenom odgovornošću za trgovinu i servis ugostiteljske opreme</t>
  </si>
  <si>
    <t>45729524925</t>
  </si>
  <si>
    <t>Lindar, Lindarski križ 99H</t>
  </si>
  <si>
    <t>LAKMUS d. o. o. za promet roba i usluga</t>
  </si>
  <si>
    <t>97943998009</t>
  </si>
  <si>
    <t>Buzet, Sv. Ivan 3/2</t>
  </si>
  <si>
    <t>LEDO plus društvo s ograničenom odgovornošću za proizvodnju i promet sladoleda i smrznute hrane</t>
  </si>
  <si>
    <t>07179054100</t>
  </si>
  <si>
    <t xml:space="preserve">	Zagreb, Ulica Marijana Čavića 1A</t>
  </si>
  <si>
    <t>MEDIL, društvo za vanjsku i unutarnju trgovinu, d. o. o.</t>
  </si>
  <si>
    <t>66309536392</t>
  </si>
  <si>
    <t>Novigrad - Cittanova, Salvela 48 b</t>
  </si>
  <si>
    <t>MEL-MEDIKAL društvo s ograničenom odgovornošću za proizvodnju, prodaju i servis medicinske opreme</t>
  </si>
  <si>
    <t>56652283184</t>
  </si>
  <si>
    <t>Varaždin, Ulica Vinka Međerala 4A</t>
  </si>
  <si>
    <t>MIAMEDICA - ISTRA društvo s ograničenom odgovornošću za ugostiteljstvo i turizam</t>
  </si>
  <si>
    <t>31668297573</t>
  </si>
  <si>
    <t>Oprtalj - Portole, Livade, Sv. Stjepan 60</t>
  </si>
  <si>
    <t>MIELE trgovina i servis d.o.o.</t>
  </si>
  <si>
    <t>51026666557</t>
  </si>
  <si>
    <t>Zagreb, Buzinski prilaz 32</t>
  </si>
  <si>
    <t>MIG TIG d.o.o. za proizvodnju i usluge</t>
  </si>
  <si>
    <t>79601700205</t>
  </si>
  <si>
    <t>Pula, Vergerijeva ulica - Via Pietro Paolo Vergerio 2</t>
  </si>
  <si>
    <t>Ministarstvo financija, Porezna uprava</t>
  </si>
  <si>
    <t>18683136487</t>
  </si>
  <si>
    <t>47234241216</t>
  </si>
  <si>
    <t>10754684010</t>
  </si>
  <si>
    <t>Oprtalj - Portole, Livade, Sv. Stjepan 59</t>
  </si>
  <si>
    <t>MOTOVUN FILM FESTIVAL.</t>
  </si>
  <si>
    <t>Zagreb, MARTIĆEVA 47</t>
  </si>
  <si>
    <t>MP-FILMSKA PRODUKCIJA d.o.o. za film i usluge</t>
  </si>
  <si>
    <t>69190656681</t>
  </si>
  <si>
    <t>Zagreb, Hruševečka ulica 9</t>
  </si>
  <si>
    <t>MyStore društvo s ograničenom odgovornošću za trgovinu i usluge</t>
  </si>
  <si>
    <t>68761165091</t>
  </si>
  <si>
    <t>Buzet, TRG FONTANA 2</t>
  </si>
  <si>
    <t>NASTAVNI ZAVOD ZA JAVNO ZDRAVSTVO ISTARSKE ŽUPANIJE-ISTITUTO FORMATIVO DI SANITÀ PUBBLICA DELLA REGIONE ISTRIANA</t>
  </si>
  <si>
    <t>90629578695</t>
  </si>
  <si>
    <t>Pula, Nazorova ulica 23</t>
  </si>
  <si>
    <t>53835108507</t>
  </si>
  <si>
    <t>BARAKA 1A, Buzet</t>
  </si>
  <si>
    <t>24525358878</t>
  </si>
  <si>
    <t>BUZET, SVETI IVAN 19</t>
  </si>
  <si>
    <t>ODBOJKAŠKI SAVEZ ISTARSKE ŽUPANIJE</t>
  </si>
  <si>
    <t>75788885780</t>
  </si>
  <si>
    <t>Trg kralja Tomislava 7, Pula</t>
  </si>
  <si>
    <t>OPĆINA OPRTALJ</t>
  </si>
  <si>
    <t>27242457430</t>
  </si>
  <si>
    <t>MATKA LAGINJE 21, OPRTALJ-PORTOLE.</t>
  </si>
  <si>
    <t>65437261033</t>
  </si>
  <si>
    <t>Višnjan, Rapavel 4</t>
  </si>
  <si>
    <t>OTIS DIZALA, društvo s ograničenom odgovornošću za proizvodnju, montažu, remont i održavanje dizala</t>
  </si>
  <si>
    <t>76080865307</t>
  </si>
  <si>
    <t>Zagreb, Prilaz Vladislava Brajkovića 15</t>
  </si>
  <si>
    <t>PERT d.o.o. za promet i usluge</t>
  </si>
  <si>
    <t>42255248046</t>
  </si>
  <si>
    <t>Ilok, Hercegovačkih Brigada 2</t>
  </si>
  <si>
    <t>PHOBS d.o.o. za informatičke usluge</t>
  </si>
  <si>
    <t>09221756952</t>
  </si>
  <si>
    <t>Dubrovnik, Vukovarska 19</t>
  </si>
  <si>
    <t>PODRAVKA prehrambena industrija, d.d.</t>
  </si>
  <si>
    <t>18928523252</t>
  </si>
  <si>
    <t>Koprivnica, Ulica Ante Starčevića 32</t>
  </si>
  <si>
    <t>Primljeni predujmovi građana</t>
  </si>
  <si>
    <t>PRISTAV društvo s ograničenom odgovornošću za unutarnju i vanjsku trgovinu i prijevoz robe cestom</t>
  </si>
  <si>
    <t>08557050839</t>
  </si>
  <si>
    <t>Kršan, Pristav 59/A</t>
  </si>
  <si>
    <t>PRIVREDNA BANKA ZAGREB - DIONIČKO DRUŠTVO</t>
  </si>
  <si>
    <t>02535697732</t>
  </si>
  <si>
    <t>Zagreb, Radnička cesta 50</t>
  </si>
  <si>
    <t>54424948776</t>
  </si>
  <si>
    <t>PRAŠČARI 43, BUZET</t>
  </si>
  <si>
    <t>RIJEKA TRANS društvo s ograničenom odgovornošću za trgovinu i poslovanje nekretninama</t>
  </si>
  <si>
    <t>08418011938</t>
  </si>
  <si>
    <t>Kukuljanovo, Kukuljanovo 337</t>
  </si>
  <si>
    <t>Road Rules Productions Inc</t>
  </si>
  <si>
    <t>GB225374710</t>
  </si>
  <si>
    <t>1015 Grandview Avenue Glendale, CA 91201</t>
  </si>
  <si>
    <t>RO-TERMO servisi društvo s ograničenom odgovornošću za trgovinu i usluge</t>
  </si>
  <si>
    <t>18918849649</t>
  </si>
  <si>
    <t>Zagreb, Sisačka cesta 20A</t>
  </si>
  <si>
    <t>33177302940</t>
  </si>
  <si>
    <t>ST. PORTUN 2 A, POREČ</t>
  </si>
  <si>
    <t>SIGURNOST - BOLJUN d.o.o. za fizičku i tehničku zaštitu imovine i osoba, trgovinu, ugostiteljstvo i putnička agencija</t>
  </si>
  <si>
    <t>12094021379</t>
  </si>
  <si>
    <t>Pula, Kraška ulica - Via del Carso 9</t>
  </si>
  <si>
    <t>Sveučilište u Rijeci STUDENTSKI CENTAR RIJEK</t>
  </si>
  <si>
    <t>87500773013</t>
  </si>
  <si>
    <t>Rijeka, Ulica Radmile Matejčić 5</t>
  </si>
  <si>
    <t>TAPESS, društvo za trgovinu i usluge, društvo s ograničenom odgovornošću</t>
  </si>
  <si>
    <t>22248533094</t>
  </si>
  <si>
    <t>Kastav, Žegoti 5C</t>
  </si>
  <si>
    <t>TEH-PROJEKT ENERGETIKA Projektiranje, konzalting, inženjering, proizvodnja strojarske opreme i kemijskih proizvoda Društvo s ograničenom odgovornošću</t>
  </si>
  <si>
    <t>89370831907</t>
  </si>
  <si>
    <t>Rijeka, Fiorella La Guardie 13</t>
  </si>
  <si>
    <t>TEKSTILPROMET d.d., trgovina na veliko i malo</t>
  </si>
  <si>
    <t>16529207670</t>
  </si>
  <si>
    <t>Zagreb, Ulica grada Gospića 1A</t>
  </si>
  <si>
    <t>TISKARA OTIS društvo s ograničenom odgovornošću za tiskarske usluge</t>
  </si>
  <si>
    <t>18742874120</t>
  </si>
  <si>
    <t>Nova Vas, Dolina 5</t>
  </si>
  <si>
    <t>TK Elevator Eastern Europe GmbH</t>
  </si>
  <si>
    <t>94505281348</t>
  </si>
  <si>
    <t>Zagreb, Fallerovo šetalište 22</t>
  </si>
  <si>
    <t>TRI M društvo s ograničenom odgovornošću za proizvodnju i trgovinu</t>
  </si>
  <si>
    <t>86475294363</t>
  </si>
  <si>
    <t>Poreč - Parenzo, Stancija Kaligari 3</t>
  </si>
  <si>
    <t>TRIO I, društvo s ograničenom odgovornošću za trgovinu, instalaterske radove i građevinarstvo</t>
  </si>
  <si>
    <t>47572307588</t>
  </si>
  <si>
    <t>Buzet, Mažinjica 101</t>
  </si>
  <si>
    <t>90756604499</t>
  </si>
  <si>
    <t>Sjeverna (Sveti Martin) 86, Buzet</t>
  </si>
  <si>
    <t>ZEMLJA ZABAVE ANIMACIJA društvo s ograničenom odgovornošću za organizaciju proslava, animaciju i turistička agencija</t>
  </si>
  <si>
    <t>Pula, Rovinjska ulica - Via Rovigno 2</t>
  </si>
  <si>
    <t>DA</t>
  </si>
  <si>
    <t>BAZJAK TOMISLAV, vl.OBRTA ZA TRGOVINU, UGOSTITELJSTVO I PRIJEVOZ ALBINO</t>
  </si>
  <si>
    <t>MATIĆ NIKOLA, vl.EKO SERVIS MATIĆ</t>
  </si>
  <si>
    <t>UŠIĆ MILJEN, vl. ELEKTROMEHANIČARSKI OBRT "ELEKTROMEHANIKA"</t>
  </si>
  <si>
    <t>Zagreb, Radnička cesta 52</t>
  </si>
  <si>
    <t>Visintin Ida</t>
  </si>
  <si>
    <t>IVKOVIĆ MIODRAG, JAVNI BILJEŽNIK</t>
  </si>
  <si>
    <t>Zagreb, Katančićeva 5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</si>
  <si>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pogrešnu adresu vjerovnika (Boškovićeva 5)</t>
    </r>
  </si>
  <si>
    <t xml:space="preserve">Kliman Mirko </t>
  </si>
  <si>
    <t xml:space="preserve">Barolić Mladenka </t>
  </si>
  <si>
    <t>IVANČIĆ PERČIĆMORENA, vl. OBRT ZA CVJEĆARSTVO, POPRAVKE I TRGOVINU "MORENA"</t>
  </si>
  <si>
    <t>OŠO ERMANO, VL.OBRT ZA SERVIS, TRGOVINU NA VELIKO I POSREDOVANJE U TRGOVINI "ELEKTROMEHANIKA"</t>
  </si>
  <si>
    <t>Žiković Željko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</si>
  <si>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u prijedlogu nije specificirao vjerovnike</t>
    </r>
  </si>
  <si>
    <t>PRODAN VANDA vl. OBRT ZA SAKUPLJANJE GLJIVA I TRGOVINU PRODAN TARTUFI</t>
  </si>
  <si>
    <t>Fero Zoran,  suvl. Zoran Fero i Andrija But, obrt Servis i prodaja vatrogasnih aparata EUROPROTEKT</t>
  </si>
  <si>
    <t>DRAŠČIĆ ADRIJAN - ZAJEDNIČKI OBRT ZA SAVJETOVANJE, SERVIS I PRODAJU RAČUNALNOG HARDVERA I SOFTVERA MATRIX RAČUNALA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</si>
  <si>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pogrešan naziv vjerovnika (ZAJEDNIČKI OBRT ZA SAVJETOVANJE, SERVIS I PRODAJU RAČUNALNOG HARDVERA I SOFTVERA MATRIX RAČUNALA)</t>
    </r>
  </si>
  <si>
    <t>Redovna tražbina</t>
  </si>
  <si>
    <t>31.08.2023.</t>
  </si>
  <si>
    <t>Redovni računi</t>
  </si>
  <si>
    <t>Ugovor</t>
  </si>
  <si>
    <t>01.09.2023.</t>
  </si>
  <si>
    <t>Ugovor o pružanju tjelesne zaštite osoba i imovine, kontrolnih i recepcijskih i redarskih poslova od dana 12.08.2021. i Anex br.1 Ugovora o pružanju tjelesne zaštite osoba i imovine, kontrolnih i recepcijskih i redarskih poslova od dana 10.03.2022.</t>
  </si>
  <si>
    <t>04.09.2023.</t>
  </si>
  <si>
    <t>Porezni dug</t>
  </si>
  <si>
    <t>DA 19.780,76 EUR / 149.038,13 kn</t>
  </si>
  <si>
    <t>05.09.2023.</t>
  </si>
  <si>
    <t>Izvanugovorni odnos</t>
  </si>
  <si>
    <t>DA
630.938,80 EUR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</si>
  <si>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u prijavi nije iskazao iznos dospjele tražbine već samo zakonske zatezne kamate</t>
    </r>
  </si>
  <si>
    <t xml:space="preserve">Ugovor o solidarnom jamstvu br. 5114666899 od 30.11.2016. kojim dužnik jamči za obveze društva MIAMEDICA-ISTRA d.o.o. Iz Ugovora o kreditu br. 511466899 od 30.11.2016.
Ugovor o solidarnom jamstvu br. 5116047079 od 25.07.2018. kojim dužnik jamči za obveze društva MIAMEDICA-ISTRA d.o.o. Iz Ugovora o kreditu br. 5116047079 od 25.07.2018.
Ugovor o solidarnom jamstvu br. 5117138984 od 20.09.2019. kojim dužnik jamči za obveze društva MIAMEDICA-ISTRA d.o.o. Iz Ugovora o kreditu br. 5117138984 od 20.09.2019.
Ugovor o kreditu br. 5119689961 od 31.12.2021.
</t>
  </si>
  <si>
    <t>Mali Mlun 14, Buzet</t>
  </si>
  <si>
    <t>NE</t>
  </si>
  <si>
    <t>Flego Nevijo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</si>
  <si>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je u prijavi iskazao pogrešan naziv vjerovnika(Nevio)</t>
    </r>
  </si>
  <si>
    <t>06.09.2023.</t>
  </si>
  <si>
    <t>DA
29.361,62 EUR</t>
  </si>
  <si>
    <t>Rješenje Hrvatskih voda VGO za slivove sjevernog Jadrana, Đure Šporera 3, Rijeka, za plaćanje naknade za zaštitu voda</t>
  </si>
  <si>
    <t>DA
842,14 EUR</t>
  </si>
  <si>
    <t>Rješenje Hrvatskih voda VGO za slivove sjevernog Jadrana, Đure Šporera 3, Rijeka, za plaćanje naknade za korištenje voda</t>
  </si>
  <si>
    <t>HRVATSKO DRUŠTVO SKLADATELJA</t>
  </si>
  <si>
    <t xml:space="preserve">Berislavićeva 9, Zagreb </t>
  </si>
  <si>
    <t>Zakon o autorskom pravu i srodnim pravima čl.156.st.1. i čl.160., naknada za javno korištenje autorskih glazbenih djela, snimljenih izvedaba umjetnika izvođača i snimaka sadržanih na fonogramima, presuda TS u Rijeci broj P-152/2020 od 26.11.2021.godine-postupak po žalbi dužnika na VTS RH pod brojem predmeta Pž-511/2022, pred TS u Rijeci u tijeku je sudski postupak pod posl.br. P-456/2022</t>
  </si>
  <si>
    <t>07.09.2023.</t>
  </si>
  <si>
    <t>Vjerodostojna isprava-izvod iz poslovnih knjiga br.naloga: 82001135 od 06.09.2023. (za ugovorni račun broj: 2301011110)</t>
  </si>
  <si>
    <t>Ugovor o osiguranju (uz pripadajuću ponudu) br. 041700002868, izvod iz poslovnih knjiga, računi</t>
  </si>
  <si>
    <t>08.09.2023.</t>
  </si>
  <si>
    <t>Ugovori o održavanju dizala</t>
  </si>
  <si>
    <t>11.09.2023.</t>
  </si>
  <si>
    <t>Ugovor o održavanju aplikativnog softvera MISH 2000 br.421007024, ponuda/predr. 520160024</t>
  </si>
  <si>
    <t>12.09.2023.</t>
  </si>
  <si>
    <t>DA
26.177,51 EUR</t>
  </si>
  <si>
    <t>Izvadak iz poslovnih knjiga na dan 11.09.2023., OVRV-4632/2023</t>
  </si>
  <si>
    <t>Račun</t>
  </si>
  <si>
    <t>Poslovna suradnja</t>
  </si>
  <si>
    <t>13.09.2023.</t>
  </si>
  <si>
    <t>DA
21.791,26 EUR / 164.186,25 kn</t>
  </si>
  <si>
    <t>14.09.2023.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</si>
  <si>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je u prijavi tražbine iskazao krivi iznos dospjele tražbine. Iskazana glavnica i kamata daju iznos dospjele tražbine u iznosu od 20.483,60 EUR.</t>
    </r>
  </si>
  <si>
    <t>Izvod otvorenih stavaka na dan 24.08.2023.
Otvorene stavke za partnera do 24.08.2023.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</si>
  <si>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je u prijavi tražbine iskazao krivi iznos dospjele tražbine. Iskazana glavnica i kamata daju iznos dospjele tražbine u iznosu od 22.530,42 EUR/169.755,45 kn.</t>
    </r>
  </si>
  <si>
    <t>15.09.2023.</t>
  </si>
  <si>
    <t>Ugovor o obavljanju usluga certificiranja</t>
  </si>
  <si>
    <t>Pećine 13, Rijeka</t>
  </si>
  <si>
    <t>19.09.2023.</t>
  </si>
  <si>
    <t>Ugovor o obrazovanju radnika</t>
  </si>
  <si>
    <t>Ugovor o pozajmici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</si>
  <si>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krivu adresu vjerovnika</t>
    </r>
  </si>
  <si>
    <t>Gradinje, Sveti Stjepan 60</t>
  </si>
  <si>
    <t>20.09.2023.</t>
  </si>
  <si>
    <t>Zakon o autorskom pravu i srodnim pravima čl.156.st.1. i čl.160., naknada za javno korištenje autorskih glazbenih djela, snimljenih izvedaba umjetnika izvođača i snimaka sadržanih na fonogramima</t>
  </si>
  <si>
    <t>Savić Martina</t>
  </si>
  <si>
    <t>Rješenje o komunalnoj naknadi te porez na potrošnju.</t>
  </si>
  <si>
    <t>Potraživanje iz radnog odnosa koje nije obuhvaćeno čl.66.st.1.točka 1. Stečajnog zakona, a radi kojeg se vodi postupak pred Općinskim sudom u Pazinu, Stalna služba u Bujama, Pr-43/2022</t>
  </si>
  <si>
    <t>22.09.2023.</t>
  </si>
  <si>
    <t>Račun br. 3080035508; Račun br. 3240000938; Ispis otvorenih stavki (IOS) od 30.08.2023.; Radni nalog od 08.11.2022.; Radni nalog od 18.01.2023.</t>
  </si>
  <si>
    <t>118-08-401-23-36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</si>
</sst>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EUR]"/>
  </numFmts>
  <fonts count="6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165" fontId="4" fillId="0" borderId="3" xfId="0" applyNumberFormat="1" applyFont="1" applyBorder="1" applyAlignment="1">
      <alignment horizontal="right" vertical="center"/>
    </xf>
    <xf numFmtId="164" fontId="4" fillId="0" borderId="3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164" fontId="4" fillId="0" borderId="5" xfId="0" applyNumberFormat="1" applyFont="1" applyBorder="1" applyAlignment="1">
      <alignment horizontal="right" vertical="center" wrapText="1"/>
    </xf>
    <xf numFmtId="165" fontId="4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right"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165" fontId="4" fillId="0" borderId="4" xfId="0" applyNumberFormat="1" applyFont="1" applyBorder="1" applyAlignment="1">
      <alignment horizontal="right" vertical="center"/>
    </xf>
    <xf numFmtId="165" fontId="4" fillId="0" borderId="3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4"/>
  <sheetViews>
    <sheetView tabSelected="1" zoomScaleNormal="100" workbookViewId="0">
      <pane xSplit="8" ySplit="12" topLeftCell="I97" activePane="bottomRight" state="frozen"/>
      <selection pane="topRight" activeCell="I1" sqref="I1"/>
      <selection pane="bottomLeft" activeCell="A13" sqref="A13"/>
      <selection pane="bottomRight" activeCell="D9" sqref="D9:T9"/>
    </sheetView>
  </sheetViews>
  <sheetFormatPr defaultRowHeight="13.2" x14ac:dyDescent="0.25"/>
  <cols>
    <col min="1" max="1" width="2.88671875" style="1" customWidth="1"/>
    <col min="2" max="2" width="12.44140625" style="1" customWidth="1"/>
    <col min="3" max="3" width="11" style="1" customWidth="1"/>
    <col min="4" max="4" width="10.6640625" style="1" customWidth="1"/>
    <col min="5" max="5" width="7.6640625" style="1" customWidth="1"/>
    <col min="6" max="6" width="10" style="1" customWidth="1"/>
    <col min="7" max="7" width="12" style="1" customWidth="1"/>
    <col min="8" max="8" width="14.88671875" style="1" bestFit="1" customWidth="1"/>
    <col min="9" max="9" width="7.88671875" style="1" customWidth="1"/>
    <col min="10" max="10" width="9.6640625" style="1" customWidth="1"/>
    <col min="11" max="11" width="10.88671875" style="1" bestFit="1" customWidth="1"/>
    <col min="12" max="12" width="14.44140625" style="1" bestFit="1" customWidth="1"/>
    <col min="13" max="13" width="11.109375" style="1" bestFit="1" customWidth="1"/>
    <col min="14" max="14" width="13.44140625" style="1" bestFit="1" customWidth="1"/>
    <col min="15" max="15" width="9.6640625" style="1" customWidth="1"/>
    <col min="16" max="16" width="13" style="1" customWidth="1"/>
    <col min="17" max="17" width="8.6640625" style="1" customWidth="1"/>
    <col min="18" max="18" width="35.88671875" style="1" customWidth="1"/>
    <col min="19" max="19" width="12.5546875" style="1" customWidth="1"/>
    <col min="20" max="20" width="11.6640625" style="1" customWidth="1"/>
  </cols>
  <sheetData>
    <row r="1" spans="1:20" s="4" customFormat="1" ht="12" x14ac:dyDescent="0.2">
      <c r="A1" s="32" t="s">
        <v>0</v>
      </c>
      <c r="B1" s="32"/>
      <c r="C1" s="32"/>
      <c r="D1" s="34" t="s">
        <v>1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</row>
    <row r="2" spans="1:20" s="4" customFormat="1" ht="10.199999999999999" x14ac:dyDescent="0.2">
      <c r="A2" s="32" t="s">
        <v>2</v>
      </c>
      <c r="B2" s="32"/>
      <c r="C2" s="32"/>
      <c r="D2" s="35" t="s">
        <v>37</v>
      </c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</row>
    <row r="3" spans="1:20" s="4" customFormat="1" ht="10.199999999999999" x14ac:dyDescent="0.2">
      <c r="A3" s="32" t="s">
        <v>21</v>
      </c>
      <c r="B3" s="32" t="s">
        <v>3</v>
      </c>
      <c r="C3" s="32"/>
      <c r="D3" s="33" t="s">
        <v>32</v>
      </c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</row>
    <row r="4" spans="1:20" s="4" customFormat="1" ht="10.199999999999999" x14ac:dyDescent="0.2">
      <c r="A4" s="32" t="s">
        <v>22</v>
      </c>
      <c r="B4" s="32"/>
      <c r="C4" s="32"/>
      <c r="D4" s="33" t="s">
        <v>349</v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</row>
    <row r="5" spans="1:20" s="4" customFormat="1" ht="10.199999999999999" x14ac:dyDescent="0.2">
      <c r="A5" s="32" t="s">
        <v>4</v>
      </c>
      <c r="B5" s="32"/>
      <c r="C5" s="32"/>
      <c r="D5" s="33" t="s">
        <v>33</v>
      </c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</row>
    <row r="6" spans="1:20" s="4" customFormat="1" ht="10.199999999999999" x14ac:dyDescent="0.2">
      <c r="A6" s="32" t="s">
        <v>5</v>
      </c>
      <c r="B6" s="32"/>
      <c r="C6" s="32"/>
      <c r="D6" s="33" t="s">
        <v>34</v>
      </c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</row>
    <row r="7" spans="1:20" s="4" customFormat="1" ht="10.199999999999999" x14ac:dyDescent="0.2">
      <c r="A7" s="32" t="s">
        <v>6</v>
      </c>
      <c r="B7" s="32" t="s">
        <v>3</v>
      </c>
      <c r="C7" s="32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</row>
    <row r="8" spans="1:20" s="4" customFormat="1" ht="10.199999999999999" x14ac:dyDescent="0.2">
      <c r="A8" s="32" t="s">
        <v>7</v>
      </c>
      <c r="B8" s="32"/>
      <c r="C8" s="32"/>
      <c r="D8" s="33" t="s">
        <v>36</v>
      </c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spans="1:20" s="4" customFormat="1" ht="10.199999999999999" x14ac:dyDescent="0.2">
      <c r="A9" s="32" t="s">
        <v>8</v>
      </c>
      <c r="B9" s="32"/>
      <c r="C9" s="32"/>
      <c r="D9" s="33">
        <v>91410030487</v>
      </c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</row>
    <row r="10" spans="1:20" s="4" customFormat="1" ht="10.199999999999999" x14ac:dyDescent="0.2">
      <c r="A10" s="32" t="s">
        <v>9</v>
      </c>
      <c r="B10" s="32"/>
      <c r="C10" s="32"/>
      <c r="D10" s="33" t="s">
        <v>35</v>
      </c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</row>
    <row r="11" spans="1:20" s="4" customFormat="1" ht="10.199999999999999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7" t="s">
        <v>10</v>
      </c>
      <c r="B12" s="2" t="s">
        <v>11</v>
      </c>
      <c r="C12" s="2" t="s">
        <v>12</v>
      </c>
      <c r="D12" s="2" t="s">
        <v>13</v>
      </c>
      <c r="E12" s="2" t="s">
        <v>14</v>
      </c>
      <c r="F12" s="2" t="s">
        <v>15</v>
      </c>
      <c r="G12" s="2" t="s">
        <v>25</v>
      </c>
      <c r="H12" s="2" t="s">
        <v>26</v>
      </c>
      <c r="I12" s="2" t="s">
        <v>16</v>
      </c>
      <c r="J12" s="2" t="s">
        <v>17</v>
      </c>
      <c r="K12" s="2" t="s">
        <v>27</v>
      </c>
      <c r="L12" s="2" t="s">
        <v>28</v>
      </c>
      <c r="M12" s="2" t="s">
        <v>29</v>
      </c>
      <c r="N12" s="2" t="s">
        <v>23</v>
      </c>
      <c r="O12" s="2" t="s">
        <v>30</v>
      </c>
      <c r="P12" s="2" t="s">
        <v>31</v>
      </c>
      <c r="Q12" s="2" t="s">
        <v>18</v>
      </c>
      <c r="R12" s="2" t="s">
        <v>19</v>
      </c>
      <c r="S12" s="2" t="s">
        <v>20</v>
      </c>
      <c r="T12" s="2" t="s">
        <v>24</v>
      </c>
    </row>
    <row r="13" spans="1:20" ht="40.799999999999997" x14ac:dyDescent="0.25">
      <c r="A13" s="8">
        <v>1</v>
      </c>
      <c r="B13" s="11" t="s">
        <v>38</v>
      </c>
      <c r="C13" s="8" t="s">
        <v>39</v>
      </c>
      <c r="D13" s="11" t="s">
        <v>40</v>
      </c>
      <c r="E13" s="10"/>
      <c r="F13" s="8" t="s">
        <v>271</v>
      </c>
      <c r="G13" s="12">
        <v>20768.7</v>
      </c>
      <c r="H13" s="13">
        <v>2756.48</v>
      </c>
      <c r="I13" s="12"/>
      <c r="J13" s="13"/>
      <c r="K13" s="14"/>
      <c r="L13" s="15"/>
      <c r="M13" s="14"/>
      <c r="N13" s="15"/>
      <c r="O13" s="14"/>
      <c r="P13" s="15"/>
      <c r="Q13" s="16"/>
      <c r="R13" s="16"/>
      <c r="S13" s="16"/>
      <c r="T13" s="10"/>
    </row>
    <row r="14" spans="1:20" ht="51" x14ac:dyDescent="0.25">
      <c r="A14" s="8">
        <v>2</v>
      </c>
      <c r="B14" s="11" t="s">
        <v>41</v>
      </c>
      <c r="C14" s="8" t="s">
        <v>42</v>
      </c>
      <c r="D14" s="11" t="s">
        <v>43</v>
      </c>
      <c r="E14" s="10"/>
      <c r="F14" s="8" t="s">
        <v>271</v>
      </c>
      <c r="G14" s="12">
        <v>5636.63</v>
      </c>
      <c r="H14" s="13">
        <v>748.11</v>
      </c>
      <c r="I14" s="16"/>
      <c r="J14" s="16"/>
      <c r="K14" s="14"/>
      <c r="L14" s="15"/>
      <c r="M14" s="14"/>
      <c r="N14" s="15"/>
      <c r="O14" s="14"/>
      <c r="P14" s="15"/>
      <c r="Q14" s="8"/>
      <c r="R14" s="16"/>
      <c r="S14" s="16"/>
      <c r="T14" s="10"/>
    </row>
    <row r="15" spans="1:20" ht="71.400000000000006" x14ac:dyDescent="0.25">
      <c r="A15" s="8">
        <v>3</v>
      </c>
      <c r="B15" s="11" t="s">
        <v>46</v>
      </c>
      <c r="C15" s="8" t="s">
        <v>47</v>
      </c>
      <c r="D15" s="11" t="s">
        <v>48</v>
      </c>
      <c r="E15" s="10" t="s">
        <v>290</v>
      </c>
      <c r="F15" s="8" t="s">
        <v>271</v>
      </c>
      <c r="G15" s="12">
        <v>8776.26</v>
      </c>
      <c r="H15" s="13">
        <v>1164.81</v>
      </c>
      <c r="I15" s="16" t="s">
        <v>271</v>
      </c>
      <c r="J15" s="16" t="s">
        <v>291</v>
      </c>
      <c r="K15" s="14"/>
      <c r="L15" s="15">
        <f>N15+P15</f>
        <v>1205.6300000000001</v>
      </c>
      <c r="M15" s="14"/>
      <c r="N15" s="15">
        <v>560.63</v>
      </c>
      <c r="O15" s="14"/>
      <c r="P15" s="15">
        <v>645</v>
      </c>
      <c r="Q15" s="16"/>
      <c r="R15" s="17" t="s">
        <v>293</v>
      </c>
      <c r="S15" s="16"/>
      <c r="T15" s="10"/>
    </row>
    <row r="16" spans="1:20" ht="51" x14ac:dyDescent="0.25">
      <c r="A16" s="8">
        <v>4</v>
      </c>
      <c r="B16" s="11" t="s">
        <v>49</v>
      </c>
      <c r="C16" s="8" t="s">
        <v>50</v>
      </c>
      <c r="D16" s="11" t="s">
        <v>51</v>
      </c>
      <c r="E16" s="10"/>
      <c r="F16" s="8" t="s">
        <v>271</v>
      </c>
      <c r="G16" s="12">
        <v>6909.14</v>
      </c>
      <c r="H16" s="13">
        <v>917</v>
      </c>
      <c r="I16" s="16"/>
      <c r="J16" s="16"/>
      <c r="K16" s="14"/>
      <c r="L16" s="15"/>
      <c r="M16" s="14"/>
      <c r="N16" s="15"/>
      <c r="O16" s="14"/>
      <c r="P16" s="15"/>
      <c r="Q16" s="16"/>
      <c r="R16" s="16"/>
      <c r="S16" s="16"/>
      <c r="T16" s="10"/>
    </row>
    <row r="17" spans="1:20" ht="71.400000000000006" x14ac:dyDescent="0.25">
      <c r="A17" s="8">
        <v>5</v>
      </c>
      <c r="B17" s="11" t="s">
        <v>52</v>
      </c>
      <c r="C17" s="8" t="s">
        <v>53</v>
      </c>
      <c r="D17" s="11" t="s">
        <v>54</v>
      </c>
      <c r="E17" s="10"/>
      <c r="F17" s="8" t="s">
        <v>271</v>
      </c>
      <c r="G17" s="12">
        <v>843.71</v>
      </c>
      <c r="H17" s="13">
        <v>111.98</v>
      </c>
      <c r="I17" s="16"/>
      <c r="J17" s="16"/>
      <c r="K17" s="14"/>
      <c r="L17" s="15"/>
      <c r="M17" s="14"/>
      <c r="N17" s="15"/>
      <c r="O17" s="14"/>
      <c r="P17" s="15"/>
      <c r="Q17" s="8"/>
      <c r="R17" s="11"/>
      <c r="S17" s="16"/>
      <c r="T17" s="10"/>
    </row>
    <row r="18" spans="1:20" ht="30.6" x14ac:dyDescent="0.25">
      <c r="A18" s="8">
        <v>6</v>
      </c>
      <c r="B18" s="11" t="s">
        <v>281</v>
      </c>
      <c r="C18" s="8" t="s">
        <v>183</v>
      </c>
      <c r="D18" s="11" t="s">
        <v>184</v>
      </c>
      <c r="E18" s="10"/>
      <c r="F18" s="8" t="s">
        <v>271</v>
      </c>
      <c r="G18" s="12">
        <v>112.79</v>
      </c>
      <c r="H18" s="13">
        <v>14.97</v>
      </c>
      <c r="I18" s="12"/>
      <c r="J18" s="13"/>
      <c r="K18" s="14"/>
      <c r="L18" s="15"/>
      <c r="M18" s="14"/>
      <c r="N18" s="15"/>
      <c r="O18" s="14"/>
      <c r="P18" s="15"/>
      <c r="Q18" s="16"/>
      <c r="R18" s="16"/>
      <c r="S18" s="16"/>
      <c r="T18" s="10"/>
    </row>
    <row r="19" spans="1:20" ht="71.400000000000006" x14ac:dyDescent="0.25">
      <c r="A19" s="8">
        <v>7</v>
      </c>
      <c r="B19" s="11" t="s">
        <v>272</v>
      </c>
      <c r="C19" s="8" t="s">
        <v>44</v>
      </c>
      <c r="D19" s="11" t="s">
        <v>45</v>
      </c>
      <c r="E19" s="10"/>
      <c r="F19" s="8" t="s">
        <v>271</v>
      </c>
      <c r="G19" s="12">
        <v>5155.41</v>
      </c>
      <c r="H19" s="13">
        <v>684.24</v>
      </c>
      <c r="I19" s="16"/>
      <c r="J19" s="16"/>
      <c r="K19" s="14"/>
      <c r="L19" s="15"/>
      <c r="M19" s="14"/>
      <c r="N19" s="15"/>
      <c r="O19" s="14"/>
      <c r="P19" s="15"/>
      <c r="Q19" s="16"/>
      <c r="R19" s="16"/>
      <c r="S19" s="16"/>
      <c r="T19" s="10"/>
    </row>
    <row r="20" spans="1:20" ht="61.2" x14ac:dyDescent="0.25">
      <c r="A20" s="8">
        <v>8</v>
      </c>
      <c r="B20" s="11" t="s">
        <v>55</v>
      </c>
      <c r="C20" s="8" t="s">
        <v>56</v>
      </c>
      <c r="D20" s="11" t="s">
        <v>57</v>
      </c>
      <c r="E20" s="10"/>
      <c r="F20" s="8" t="s">
        <v>271</v>
      </c>
      <c r="G20" s="12">
        <v>4306.2700000000004</v>
      </c>
      <c r="H20" s="13">
        <v>571.54</v>
      </c>
      <c r="I20" s="16"/>
      <c r="J20" s="16"/>
      <c r="K20" s="14"/>
      <c r="L20" s="15"/>
      <c r="M20" s="14"/>
      <c r="N20" s="15"/>
      <c r="O20" s="14"/>
      <c r="P20" s="15"/>
      <c r="Q20" s="16"/>
      <c r="R20" s="16"/>
      <c r="S20" s="16"/>
      <c r="T20" s="10"/>
    </row>
    <row r="21" spans="1:20" ht="71.400000000000006" x14ac:dyDescent="0.25">
      <c r="A21" s="8">
        <v>9</v>
      </c>
      <c r="B21" s="11" t="s">
        <v>58</v>
      </c>
      <c r="C21" s="8" t="s">
        <v>59</v>
      </c>
      <c r="D21" s="11" t="s">
        <v>60</v>
      </c>
      <c r="E21" s="10" t="s">
        <v>290</v>
      </c>
      <c r="F21" s="8" t="s">
        <v>271</v>
      </c>
      <c r="G21" s="12">
        <v>319.76</v>
      </c>
      <c r="H21" s="13">
        <v>42.44</v>
      </c>
      <c r="I21" s="16" t="s">
        <v>271</v>
      </c>
      <c r="J21" s="16" t="s">
        <v>323</v>
      </c>
      <c r="K21" s="14"/>
      <c r="L21" s="15">
        <f>N21+P21</f>
        <v>67.22</v>
      </c>
      <c r="M21" s="14"/>
      <c r="N21" s="15">
        <v>67.22</v>
      </c>
      <c r="O21" s="14"/>
      <c r="P21" s="15"/>
      <c r="Q21" s="16"/>
      <c r="R21" s="17" t="s">
        <v>326</v>
      </c>
      <c r="S21" s="16"/>
      <c r="T21" s="10"/>
    </row>
    <row r="22" spans="1:20" ht="40.799999999999997" x14ac:dyDescent="0.25">
      <c r="A22" s="8">
        <v>10</v>
      </c>
      <c r="B22" s="11" t="s">
        <v>61</v>
      </c>
      <c r="C22" s="8" t="s">
        <v>62</v>
      </c>
      <c r="D22" s="11" t="s">
        <v>63</v>
      </c>
      <c r="E22" s="10"/>
      <c r="F22" s="8" t="s">
        <v>271</v>
      </c>
      <c r="G22" s="12">
        <v>9992.1</v>
      </c>
      <c r="H22" s="13">
        <v>1326.18</v>
      </c>
      <c r="I22" s="16"/>
      <c r="J22" s="16"/>
      <c r="K22" s="14"/>
      <c r="L22" s="15"/>
      <c r="M22" s="14"/>
      <c r="N22" s="15"/>
      <c r="O22" s="14"/>
      <c r="P22" s="15"/>
      <c r="Q22" s="16"/>
      <c r="R22" s="16"/>
      <c r="S22" s="16"/>
      <c r="T22" s="10"/>
    </row>
    <row r="23" spans="1:20" ht="71.400000000000006" x14ac:dyDescent="0.25">
      <c r="A23" s="8">
        <v>11</v>
      </c>
      <c r="B23" s="11" t="s">
        <v>64</v>
      </c>
      <c r="C23" s="8" t="s">
        <v>65</v>
      </c>
      <c r="D23" s="11" t="s">
        <v>66</v>
      </c>
      <c r="E23" s="10"/>
      <c r="F23" s="8" t="s">
        <v>271</v>
      </c>
      <c r="G23" s="12">
        <v>9817.91</v>
      </c>
      <c r="H23" s="13">
        <v>1303.06</v>
      </c>
      <c r="I23" s="16"/>
      <c r="J23" s="16"/>
      <c r="K23" s="14"/>
      <c r="L23" s="15"/>
      <c r="M23" s="14"/>
      <c r="N23" s="15"/>
      <c r="O23" s="14"/>
      <c r="P23" s="15"/>
      <c r="Q23" s="16"/>
      <c r="R23" s="11"/>
      <c r="S23" s="16"/>
      <c r="T23" s="10"/>
    </row>
    <row r="24" spans="1:20" ht="61.2" x14ac:dyDescent="0.25">
      <c r="A24" s="8">
        <v>12</v>
      </c>
      <c r="B24" s="11" t="s">
        <v>67</v>
      </c>
      <c r="C24" s="8" t="s">
        <v>68</v>
      </c>
      <c r="D24" s="11" t="s">
        <v>69</v>
      </c>
      <c r="E24" s="10"/>
      <c r="F24" s="8" t="s">
        <v>271</v>
      </c>
      <c r="G24" s="12">
        <v>9425.43</v>
      </c>
      <c r="H24" s="13">
        <v>1250.97</v>
      </c>
      <c r="I24" s="18"/>
      <c r="J24" s="19"/>
      <c r="K24" s="20"/>
      <c r="L24" s="21"/>
      <c r="M24" s="20"/>
      <c r="N24" s="21"/>
      <c r="O24" s="18"/>
      <c r="P24" s="22"/>
      <c r="Q24" s="18"/>
      <c r="R24" s="22"/>
      <c r="S24" s="23"/>
      <c r="T24" s="10"/>
    </row>
    <row r="25" spans="1:20" ht="40.799999999999997" x14ac:dyDescent="0.25">
      <c r="A25" s="8">
        <v>13</v>
      </c>
      <c r="B25" s="11" t="s">
        <v>70</v>
      </c>
      <c r="C25" s="8" t="s">
        <v>71</v>
      </c>
      <c r="D25" s="11" t="s">
        <v>72</v>
      </c>
      <c r="E25" s="10"/>
      <c r="F25" s="8" t="s">
        <v>271</v>
      </c>
      <c r="G25" s="12">
        <v>22413.86</v>
      </c>
      <c r="H25" s="13">
        <v>2974.83</v>
      </c>
      <c r="I25" s="16"/>
      <c r="J25" s="16"/>
      <c r="K25" s="14"/>
      <c r="L25" s="15"/>
      <c r="M25" s="14"/>
      <c r="N25" s="15"/>
      <c r="O25" s="14"/>
      <c r="P25" s="15"/>
      <c r="Q25" s="16"/>
      <c r="R25" s="16"/>
      <c r="S25" s="16"/>
      <c r="T25" s="10"/>
    </row>
    <row r="26" spans="1:20" ht="40.799999999999997" x14ac:dyDescent="0.25">
      <c r="A26" s="8">
        <v>14</v>
      </c>
      <c r="B26" s="11" t="s">
        <v>73</v>
      </c>
      <c r="C26" s="8" t="s">
        <v>74</v>
      </c>
      <c r="D26" s="11" t="s">
        <v>75</v>
      </c>
      <c r="E26" s="10"/>
      <c r="F26" s="8" t="s">
        <v>271</v>
      </c>
      <c r="G26" s="12">
        <v>551.22</v>
      </c>
      <c r="H26" s="13">
        <v>73.16</v>
      </c>
      <c r="I26" s="16"/>
      <c r="J26" s="16"/>
      <c r="K26" s="14"/>
      <c r="L26" s="15"/>
      <c r="M26" s="14"/>
      <c r="N26" s="15"/>
      <c r="O26" s="14"/>
      <c r="P26" s="15"/>
      <c r="Q26" s="16"/>
      <c r="R26" s="16"/>
      <c r="S26" s="16"/>
      <c r="T26" s="10"/>
    </row>
    <row r="27" spans="1:20" ht="30.6" x14ac:dyDescent="0.25">
      <c r="A27" s="8">
        <v>15</v>
      </c>
      <c r="B27" s="11" t="s">
        <v>76</v>
      </c>
      <c r="C27" s="8" t="s">
        <v>77</v>
      </c>
      <c r="D27" s="11" t="s">
        <v>78</v>
      </c>
      <c r="E27" s="10" t="s">
        <v>290</v>
      </c>
      <c r="F27" s="8" t="s">
        <v>271</v>
      </c>
      <c r="G27" s="12">
        <v>33366.160000000003</v>
      </c>
      <c r="H27" s="13">
        <v>4428.45</v>
      </c>
      <c r="I27" s="16" t="s">
        <v>271</v>
      </c>
      <c r="J27" s="16" t="s">
        <v>316</v>
      </c>
      <c r="K27" s="14"/>
      <c r="L27" s="15">
        <f>N27+P27</f>
        <v>1586.87</v>
      </c>
      <c r="M27" s="14"/>
      <c r="N27" s="15">
        <f>1550+36.87</f>
        <v>1586.87</v>
      </c>
      <c r="O27" s="14"/>
      <c r="P27" s="15"/>
      <c r="Q27" s="16"/>
      <c r="R27" s="10" t="s">
        <v>318</v>
      </c>
      <c r="S27" s="16"/>
      <c r="T27" s="10"/>
    </row>
    <row r="28" spans="1:20" ht="61.2" x14ac:dyDescent="0.25">
      <c r="A28" s="8">
        <v>16</v>
      </c>
      <c r="B28" s="11" t="s">
        <v>79</v>
      </c>
      <c r="C28" s="8" t="s">
        <v>80</v>
      </c>
      <c r="D28" s="11" t="s">
        <v>81</v>
      </c>
      <c r="E28" s="10"/>
      <c r="F28" s="8" t="s">
        <v>271</v>
      </c>
      <c r="G28" s="12">
        <v>5085.79</v>
      </c>
      <c r="H28" s="13">
        <v>675</v>
      </c>
      <c r="I28" s="23"/>
      <c r="J28" s="23"/>
      <c r="K28" s="24"/>
      <c r="L28" s="25"/>
      <c r="M28" s="24"/>
      <c r="N28" s="25"/>
      <c r="O28" s="24"/>
      <c r="P28" s="25"/>
      <c r="Q28" s="23"/>
      <c r="R28" s="23"/>
      <c r="S28" s="23"/>
      <c r="T28" s="10"/>
    </row>
    <row r="29" spans="1:20" ht="142.80000000000001" x14ac:dyDescent="0.25">
      <c r="A29" s="8">
        <v>17</v>
      </c>
      <c r="B29" s="11" t="s">
        <v>288</v>
      </c>
      <c r="C29" s="8" t="s">
        <v>267</v>
      </c>
      <c r="D29" s="11" t="s">
        <v>268</v>
      </c>
      <c r="E29" s="10"/>
      <c r="F29" s="8" t="s">
        <v>271</v>
      </c>
      <c r="G29" s="12">
        <v>399.33</v>
      </c>
      <c r="H29" s="13">
        <v>53</v>
      </c>
      <c r="I29" s="12"/>
      <c r="J29" s="13"/>
      <c r="K29" s="14"/>
      <c r="L29" s="15"/>
      <c r="M29" s="14"/>
      <c r="N29" s="15"/>
      <c r="O29" s="14"/>
      <c r="P29" s="15"/>
      <c r="Q29" s="16"/>
      <c r="R29" s="16"/>
      <c r="S29" s="16"/>
      <c r="T29" s="10" t="s">
        <v>289</v>
      </c>
    </row>
    <row r="30" spans="1:20" ht="40.799999999999997" x14ac:dyDescent="0.25">
      <c r="A30" s="8">
        <v>18</v>
      </c>
      <c r="B30" s="11" t="s">
        <v>82</v>
      </c>
      <c r="C30" s="8" t="s">
        <v>83</v>
      </c>
      <c r="D30" s="11" t="s">
        <v>84</v>
      </c>
      <c r="E30" s="10"/>
      <c r="F30" s="8" t="s">
        <v>271</v>
      </c>
      <c r="G30" s="12">
        <v>297.31</v>
      </c>
      <c r="H30" s="13">
        <v>39.46</v>
      </c>
      <c r="I30" s="16"/>
      <c r="J30" s="16"/>
      <c r="K30" s="14"/>
      <c r="L30" s="15"/>
      <c r="M30" s="14"/>
      <c r="N30" s="15"/>
      <c r="O30" s="14"/>
      <c r="P30" s="15"/>
      <c r="Q30" s="16"/>
      <c r="R30" s="16"/>
      <c r="S30" s="16"/>
      <c r="T30" s="10"/>
    </row>
    <row r="31" spans="1:20" ht="61.2" x14ac:dyDescent="0.25">
      <c r="A31" s="8">
        <v>19</v>
      </c>
      <c r="B31" s="11" t="s">
        <v>85</v>
      </c>
      <c r="C31" s="8" t="s">
        <v>86</v>
      </c>
      <c r="D31" s="11" t="s">
        <v>87</v>
      </c>
      <c r="E31" s="10"/>
      <c r="F31" s="8" t="s">
        <v>271</v>
      </c>
      <c r="G31" s="12">
        <v>802.35</v>
      </c>
      <c r="H31" s="13">
        <v>106.49</v>
      </c>
      <c r="I31" s="12"/>
      <c r="J31" s="13"/>
      <c r="K31" s="14"/>
      <c r="L31" s="15"/>
      <c r="M31" s="14"/>
      <c r="N31" s="15"/>
      <c r="O31" s="14"/>
      <c r="P31" s="15"/>
      <c r="Q31" s="16"/>
      <c r="R31" s="16"/>
      <c r="S31" s="16"/>
      <c r="T31" s="10"/>
    </row>
    <row r="32" spans="1:20" ht="61.2" x14ac:dyDescent="0.25">
      <c r="A32" s="8">
        <v>20</v>
      </c>
      <c r="B32" s="11" t="s">
        <v>90</v>
      </c>
      <c r="C32" s="8" t="s">
        <v>91</v>
      </c>
      <c r="D32" s="11" t="s">
        <v>92</v>
      </c>
      <c r="E32" s="10"/>
      <c r="F32" s="8" t="s">
        <v>271</v>
      </c>
      <c r="G32" s="12">
        <v>489.14</v>
      </c>
      <c r="H32" s="13">
        <v>64.92</v>
      </c>
      <c r="I32" s="12"/>
      <c r="J32" s="13"/>
      <c r="K32" s="14"/>
      <c r="L32" s="15"/>
      <c r="M32" s="14"/>
      <c r="N32" s="15"/>
      <c r="O32" s="14"/>
      <c r="P32" s="15"/>
      <c r="Q32" s="16"/>
      <c r="R32" s="16"/>
      <c r="S32" s="16"/>
      <c r="T32" s="10"/>
    </row>
    <row r="33" spans="1:20" ht="30.6" x14ac:dyDescent="0.25">
      <c r="A33" s="8">
        <v>21</v>
      </c>
      <c r="B33" s="11" t="s">
        <v>93</v>
      </c>
      <c r="C33" s="8" t="s">
        <v>94</v>
      </c>
      <c r="D33" s="11" t="s">
        <v>95</v>
      </c>
      <c r="E33" s="10"/>
      <c r="F33" s="8" t="s">
        <v>271</v>
      </c>
      <c r="G33" s="12">
        <v>326.24</v>
      </c>
      <c r="H33" s="13">
        <v>43.3</v>
      </c>
      <c r="I33" s="12"/>
      <c r="J33" s="13"/>
      <c r="K33" s="14"/>
      <c r="L33" s="15"/>
      <c r="M33" s="14"/>
      <c r="N33" s="15"/>
      <c r="O33" s="14"/>
      <c r="P33" s="15"/>
      <c r="Q33" s="16"/>
      <c r="R33" s="16"/>
      <c r="S33" s="16"/>
      <c r="T33" s="10"/>
    </row>
    <row r="34" spans="1:20" ht="142.80000000000001" x14ac:dyDescent="0.25">
      <c r="A34" s="8">
        <v>22</v>
      </c>
      <c r="B34" s="11" t="s">
        <v>98</v>
      </c>
      <c r="C34" s="8" t="s">
        <v>99</v>
      </c>
      <c r="D34" s="11" t="s">
        <v>100</v>
      </c>
      <c r="E34" s="10" t="s">
        <v>290</v>
      </c>
      <c r="F34" s="8" t="s">
        <v>271</v>
      </c>
      <c r="G34" s="12">
        <v>2039178.82</v>
      </c>
      <c r="H34" s="13">
        <v>270645.53999999998</v>
      </c>
      <c r="I34" s="26" t="s">
        <v>271</v>
      </c>
      <c r="J34" s="13" t="s">
        <v>299</v>
      </c>
      <c r="K34" s="14"/>
      <c r="L34" s="15">
        <f>N34+P34</f>
        <v>662704.60000000009</v>
      </c>
      <c r="M34" s="14"/>
      <c r="N34" s="15">
        <v>31765.8</v>
      </c>
      <c r="O34" s="14"/>
      <c r="P34" s="15">
        <v>630938.80000000005</v>
      </c>
      <c r="Q34" s="8" t="s">
        <v>301</v>
      </c>
      <c r="R34" s="10" t="s">
        <v>303</v>
      </c>
      <c r="S34" s="16"/>
      <c r="T34" s="10" t="s">
        <v>302</v>
      </c>
    </row>
    <row r="35" spans="1:20" ht="61.2" x14ac:dyDescent="0.25">
      <c r="A35" s="8">
        <v>23</v>
      </c>
      <c r="B35" s="11" t="s">
        <v>101</v>
      </c>
      <c r="C35" s="8" t="s">
        <v>102</v>
      </c>
      <c r="D35" s="11" t="s">
        <v>103</v>
      </c>
      <c r="E35" s="10"/>
      <c r="F35" s="8" t="s">
        <v>271</v>
      </c>
      <c r="G35" s="12">
        <v>125084</v>
      </c>
      <c r="H35" s="13">
        <v>16601.5</v>
      </c>
      <c r="I35" s="12"/>
      <c r="J35" s="13"/>
      <c r="K35" s="14"/>
      <c r="L35" s="15"/>
      <c r="M35" s="14"/>
      <c r="N35" s="15"/>
      <c r="O35" s="14"/>
      <c r="P35" s="15"/>
      <c r="Q35" s="16"/>
      <c r="R35" s="16"/>
      <c r="S35" s="16"/>
      <c r="T35" s="10"/>
    </row>
    <row r="36" spans="1:20" ht="71.400000000000006" x14ac:dyDescent="0.25">
      <c r="A36" s="8">
        <v>24</v>
      </c>
      <c r="B36" s="11" t="s">
        <v>287</v>
      </c>
      <c r="C36" s="8" t="s">
        <v>238</v>
      </c>
      <c r="D36" s="11" t="s">
        <v>239</v>
      </c>
      <c r="E36" s="10"/>
      <c r="F36" s="8" t="s">
        <v>271</v>
      </c>
      <c r="G36" s="12">
        <v>6793.33</v>
      </c>
      <c r="H36" s="13">
        <v>901.63</v>
      </c>
      <c r="I36" s="12"/>
      <c r="J36" s="13"/>
      <c r="K36" s="14"/>
      <c r="L36" s="15"/>
      <c r="M36" s="14"/>
      <c r="N36" s="15"/>
      <c r="O36" s="14"/>
      <c r="P36" s="15"/>
      <c r="Q36" s="16"/>
      <c r="R36" s="16"/>
      <c r="S36" s="16"/>
      <c r="T36" s="10"/>
    </row>
    <row r="37" spans="1:20" ht="30.6" x14ac:dyDescent="0.25">
      <c r="A37" s="8">
        <v>25</v>
      </c>
      <c r="B37" s="11" t="s">
        <v>104</v>
      </c>
      <c r="C37" s="8" t="s">
        <v>105</v>
      </c>
      <c r="D37" s="11" t="s">
        <v>106</v>
      </c>
      <c r="E37" s="10" t="s">
        <v>290</v>
      </c>
      <c r="F37" s="8" t="s">
        <v>271</v>
      </c>
      <c r="G37" s="12">
        <v>278.25</v>
      </c>
      <c r="H37" s="13">
        <v>36.93</v>
      </c>
      <c r="I37" s="23" t="s">
        <v>271</v>
      </c>
      <c r="J37" s="23" t="s">
        <v>334</v>
      </c>
      <c r="K37" s="24"/>
      <c r="L37" s="25">
        <f>N37+P37</f>
        <v>8.3000000000000007</v>
      </c>
      <c r="M37" s="24"/>
      <c r="N37" s="25">
        <v>8.3000000000000007</v>
      </c>
      <c r="O37" s="24"/>
      <c r="P37" s="25"/>
      <c r="Q37" s="23"/>
      <c r="R37" s="10" t="s">
        <v>335</v>
      </c>
      <c r="S37" s="23"/>
      <c r="T37" s="10"/>
    </row>
    <row r="38" spans="1:20" ht="40.799999999999997" x14ac:dyDescent="0.25">
      <c r="A38" s="8">
        <v>26</v>
      </c>
      <c r="B38" s="11" t="s">
        <v>306</v>
      </c>
      <c r="C38" s="8">
        <v>21414837915</v>
      </c>
      <c r="D38" s="11" t="s">
        <v>304</v>
      </c>
      <c r="E38" s="10" t="s">
        <v>290</v>
      </c>
      <c r="F38" s="8" t="s">
        <v>305</v>
      </c>
      <c r="G38" s="12"/>
      <c r="H38" s="13"/>
      <c r="I38" s="16" t="s">
        <v>271</v>
      </c>
      <c r="J38" s="16" t="s">
        <v>308</v>
      </c>
      <c r="K38" s="14">
        <f>M38+O38</f>
        <v>32215.97</v>
      </c>
      <c r="L38" s="15">
        <f>N38+P38</f>
        <v>4275.84</v>
      </c>
      <c r="M38" s="14">
        <f>24000+8215.97</f>
        <v>32215.97</v>
      </c>
      <c r="N38" s="15">
        <f>4275.84</f>
        <v>4275.84</v>
      </c>
      <c r="O38" s="14"/>
      <c r="P38" s="15"/>
      <c r="Q38" s="16"/>
      <c r="R38" s="10" t="s">
        <v>346</v>
      </c>
      <c r="S38" s="16"/>
      <c r="T38" s="10" t="s">
        <v>307</v>
      </c>
    </row>
    <row r="39" spans="1:20" ht="102" x14ac:dyDescent="0.25">
      <c r="A39" s="8">
        <v>27</v>
      </c>
      <c r="B39" s="11" t="s">
        <v>107</v>
      </c>
      <c r="C39" s="8">
        <v>73618549128</v>
      </c>
      <c r="D39" s="11" t="s">
        <v>108</v>
      </c>
      <c r="E39" s="10"/>
      <c r="F39" s="8" t="s">
        <v>271</v>
      </c>
      <c r="G39" s="12">
        <v>6843.81</v>
      </c>
      <c r="H39" s="13">
        <v>908.33</v>
      </c>
      <c r="I39" s="16"/>
      <c r="J39" s="16"/>
      <c r="K39" s="14"/>
      <c r="L39" s="15"/>
      <c r="M39" s="14"/>
      <c r="N39" s="15"/>
      <c r="O39" s="14"/>
      <c r="P39" s="15"/>
      <c r="Q39" s="16"/>
      <c r="R39" s="16"/>
      <c r="S39" s="16"/>
      <c r="T39" s="10"/>
    </row>
    <row r="40" spans="1:20" ht="40.799999999999997" x14ac:dyDescent="0.25">
      <c r="A40" s="8">
        <v>28</v>
      </c>
      <c r="B40" s="11" t="s">
        <v>109</v>
      </c>
      <c r="C40" s="8" t="s">
        <v>110</v>
      </c>
      <c r="D40" s="11" t="s">
        <v>111</v>
      </c>
      <c r="E40" s="10"/>
      <c r="F40" s="8" t="s">
        <v>271</v>
      </c>
      <c r="G40" s="12">
        <v>33504.57</v>
      </c>
      <c r="H40" s="13">
        <v>4446.82</v>
      </c>
      <c r="I40" s="12"/>
      <c r="J40" s="13"/>
      <c r="K40" s="14"/>
      <c r="L40" s="15"/>
      <c r="M40" s="14"/>
      <c r="N40" s="15"/>
      <c r="O40" s="14"/>
      <c r="P40" s="15"/>
      <c r="Q40" s="16"/>
      <c r="R40" s="16"/>
      <c r="S40" s="16"/>
      <c r="T40" s="10"/>
    </row>
    <row r="41" spans="1:20" ht="40.799999999999997" x14ac:dyDescent="0.25">
      <c r="A41" s="8">
        <v>29</v>
      </c>
      <c r="B41" s="11" t="s">
        <v>112</v>
      </c>
      <c r="C41" s="8" t="s">
        <v>113</v>
      </c>
      <c r="D41" s="11" t="s">
        <v>114</v>
      </c>
      <c r="E41" s="10" t="s">
        <v>290</v>
      </c>
      <c r="F41" s="8" t="s">
        <v>271</v>
      </c>
      <c r="G41" s="12">
        <v>300508.11</v>
      </c>
      <c r="H41" s="13">
        <v>39884.28</v>
      </c>
      <c r="I41" s="26" t="s">
        <v>271</v>
      </c>
      <c r="J41" s="15" t="s">
        <v>316</v>
      </c>
      <c r="K41" s="14"/>
      <c r="L41" s="15">
        <f>N41+P41</f>
        <v>10475.64</v>
      </c>
      <c r="M41" s="14"/>
      <c r="N41" s="15">
        <f>10238.05+237.59</f>
        <v>10475.64</v>
      </c>
      <c r="O41" s="14"/>
      <c r="P41" s="15"/>
      <c r="Q41" s="16"/>
      <c r="R41" s="10" t="s">
        <v>317</v>
      </c>
      <c r="S41" s="16"/>
      <c r="T41" s="10"/>
    </row>
    <row r="42" spans="1:20" ht="61.2" x14ac:dyDescent="0.25">
      <c r="A42" s="8">
        <v>30</v>
      </c>
      <c r="B42" s="11" t="s">
        <v>115</v>
      </c>
      <c r="C42" s="8" t="s">
        <v>116</v>
      </c>
      <c r="D42" s="11" t="s">
        <v>114</v>
      </c>
      <c r="E42" s="10" t="s">
        <v>290</v>
      </c>
      <c r="F42" s="8" t="s">
        <v>271</v>
      </c>
      <c r="G42" s="12">
        <v>11426.14</v>
      </c>
      <c r="H42" s="13">
        <v>1516.51</v>
      </c>
      <c r="I42" s="26" t="s">
        <v>271</v>
      </c>
      <c r="J42" s="15" t="s">
        <v>328</v>
      </c>
      <c r="K42" s="14"/>
      <c r="L42" s="15">
        <f>N42+P42</f>
        <v>1546.05</v>
      </c>
      <c r="M42" s="14"/>
      <c r="N42" s="15">
        <v>1546.05</v>
      </c>
      <c r="O42" s="14"/>
      <c r="P42" s="15"/>
      <c r="Q42" s="16"/>
      <c r="R42" s="17" t="s">
        <v>293</v>
      </c>
      <c r="S42" s="16"/>
      <c r="T42" s="10"/>
    </row>
    <row r="43" spans="1:20" ht="30.6" x14ac:dyDescent="0.25">
      <c r="A43" s="8">
        <v>31</v>
      </c>
      <c r="B43" s="11" t="s">
        <v>117</v>
      </c>
      <c r="C43" s="8" t="s">
        <v>118</v>
      </c>
      <c r="D43" s="11" t="s">
        <v>119</v>
      </c>
      <c r="E43" s="10"/>
      <c r="F43" s="8" t="s">
        <v>271</v>
      </c>
      <c r="G43" s="12">
        <v>776.58</v>
      </c>
      <c r="H43" s="13">
        <v>103.07</v>
      </c>
      <c r="I43" s="12"/>
      <c r="J43" s="13"/>
      <c r="K43" s="14"/>
      <c r="L43" s="15"/>
      <c r="M43" s="14"/>
      <c r="N43" s="15"/>
      <c r="O43" s="14"/>
      <c r="P43" s="15"/>
      <c r="Q43" s="16"/>
      <c r="R43" s="16"/>
      <c r="S43" s="16"/>
      <c r="T43" s="10"/>
    </row>
    <row r="44" spans="1:20" ht="51" x14ac:dyDescent="0.25">
      <c r="A44" s="8">
        <v>32</v>
      </c>
      <c r="B44" s="11" t="s">
        <v>120</v>
      </c>
      <c r="C44" s="8" t="s">
        <v>121</v>
      </c>
      <c r="D44" s="11" t="s">
        <v>122</v>
      </c>
      <c r="E44" s="10"/>
      <c r="F44" s="8" t="s">
        <v>271</v>
      </c>
      <c r="G44" s="12">
        <v>2419.86</v>
      </c>
      <c r="H44" s="13">
        <v>321.17</v>
      </c>
      <c r="I44" s="12"/>
      <c r="J44" s="13"/>
      <c r="K44" s="14"/>
      <c r="L44" s="15"/>
      <c r="M44" s="14"/>
      <c r="N44" s="15"/>
      <c r="O44" s="14"/>
      <c r="P44" s="15"/>
      <c r="Q44" s="16"/>
      <c r="R44" s="16"/>
      <c r="S44" s="16"/>
      <c r="T44" s="10"/>
    </row>
    <row r="45" spans="1:20" ht="20.399999999999999" x14ac:dyDescent="0.25">
      <c r="A45" s="8">
        <v>33</v>
      </c>
      <c r="B45" s="11" t="s">
        <v>123</v>
      </c>
      <c r="C45" s="8" t="s">
        <v>124</v>
      </c>
      <c r="D45" s="11" t="s">
        <v>125</v>
      </c>
      <c r="E45" s="10" t="s">
        <v>290</v>
      </c>
      <c r="F45" s="8" t="s">
        <v>271</v>
      </c>
      <c r="G45" s="12">
        <v>2880.59</v>
      </c>
      <c r="H45" s="13">
        <v>382.32</v>
      </c>
      <c r="I45" s="26" t="s">
        <v>271</v>
      </c>
      <c r="J45" s="15" t="s">
        <v>291</v>
      </c>
      <c r="K45" s="14"/>
      <c r="L45" s="15">
        <f>N45+P45</f>
        <v>648.45000000000005</v>
      </c>
      <c r="M45" s="14"/>
      <c r="N45" s="15">
        <f>637.2+11.25</f>
        <v>648.45000000000005</v>
      </c>
      <c r="O45" s="14"/>
      <c r="P45" s="15"/>
      <c r="Q45" s="16"/>
      <c r="R45" s="17" t="s">
        <v>292</v>
      </c>
      <c r="S45" s="16"/>
      <c r="T45" s="10"/>
    </row>
    <row r="46" spans="1:20" ht="30.6" x14ac:dyDescent="0.25">
      <c r="A46" s="8">
        <v>34</v>
      </c>
      <c r="B46" s="11" t="s">
        <v>126</v>
      </c>
      <c r="C46" s="8" t="s">
        <v>127</v>
      </c>
      <c r="D46" s="11" t="s">
        <v>275</v>
      </c>
      <c r="E46" s="10"/>
      <c r="F46" s="8" t="s">
        <v>271</v>
      </c>
      <c r="G46" s="12">
        <v>1175.3800000000001</v>
      </c>
      <c r="H46" s="13">
        <v>156</v>
      </c>
      <c r="I46" s="23"/>
      <c r="J46" s="23"/>
      <c r="K46" s="24"/>
      <c r="L46" s="25"/>
      <c r="M46" s="24"/>
      <c r="N46" s="25"/>
      <c r="O46" s="24"/>
      <c r="P46" s="25"/>
      <c r="Q46" s="23"/>
      <c r="R46" s="23"/>
      <c r="S46" s="23"/>
      <c r="T46" s="10"/>
    </row>
    <row r="47" spans="1:20" ht="30.6" x14ac:dyDescent="0.25">
      <c r="A47" s="36">
        <v>35</v>
      </c>
      <c r="B47" s="42" t="s">
        <v>128</v>
      </c>
      <c r="C47" s="36" t="s">
        <v>129</v>
      </c>
      <c r="D47" s="42" t="s">
        <v>130</v>
      </c>
      <c r="E47" s="42" t="s">
        <v>290</v>
      </c>
      <c r="F47" s="36" t="s">
        <v>271</v>
      </c>
      <c r="G47" s="38">
        <v>5157.97</v>
      </c>
      <c r="H47" s="40">
        <v>684.58</v>
      </c>
      <c r="I47" s="26" t="s">
        <v>271</v>
      </c>
      <c r="J47" s="16" t="s">
        <v>308</v>
      </c>
      <c r="K47" s="14"/>
      <c r="L47" s="15">
        <f>N47+P47</f>
        <v>29361.620000000003</v>
      </c>
      <c r="M47" s="14"/>
      <c r="N47" s="15">
        <f>29289.22+72.4</f>
        <v>29361.620000000003</v>
      </c>
      <c r="O47" s="14"/>
      <c r="P47" s="15"/>
      <c r="Q47" s="8" t="s">
        <v>309</v>
      </c>
      <c r="R47" s="10" t="s">
        <v>310</v>
      </c>
      <c r="S47" s="16"/>
      <c r="T47" s="10"/>
    </row>
    <row r="48" spans="1:20" ht="30.6" x14ac:dyDescent="0.25">
      <c r="A48" s="37"/>
      <c r="B48" s="43"/>
      <c r="C48" s="37"/>
      <c r="D48" s="43"/>
      <c r="E48" s="43"/>
      <c r="F48" s="37"/>
      <c r="G48" s="39"/>
      <c r="H48" s="41"/>
      <c r="I48" s="16" t="s">
        <v>271</v>
      </c>
      <c r="J48" s="16" t="s">
        <v>308</v>
      </c>
      <c r="K48" s="14"/>
      <c r="L48" s="15">
        <f>N48+P48</f>
        <v>842.14</v>
      </c>
      <c r="M48" s="14"/>
      <c r="N48" s="15">
        <f>838.8+3.34</f>
        <v>842.14</v>
      </c>
      <c r="O48" s="14"/>
      <c r="P48" s="15"/>
      <c r="Q48" s="8" t="s">
        <v>311</v>
      </c>
      <c r="R48" s="10" t="s">
        <v>312</v>
      </c>
      <c r="S48" s="16"/>
      <c r="T48" s="10"/>
    </row>
    <row r="49" spans="1:20" ht="30.6" x14ac:dyDescent="0.25">
      <c r="A49" s="8">
        <v>36</v>
      </c>
      <c r="B49" s="11" t="s">
        <v>131</v>
      </c>
      <c r="C49" s="8" t="s">
        <v>132</v>
      </c>
      <c r="D49" s="11" t="s">
        <v>133</v>
      </c>
      <c r="E49" s="10" t="s">
        <v>290</v>
      </c>
      <c r="F49" s="8" t="s">
        <v>271</v>
      </c>
      <c r="G49" s="12">
        <v>9915.6299999999992</v>
      </c>
      <c r="H49" s="13">
        <v>1316.03</v>
      </c>
      <c r="I49" s="16" t="s">
        <v>271</v>
      </c>
      <c r="J49" s="16" t="s">
        <v>328</v>
      </c>
      <c r="K49" s="14"/>
      <c r="L49" s="15">
        <f>N49+P49</f>
        <v>859.99</v>
      </c>
      <c r="M49" s="14"/>
      <c r="N49" s="15">
        <v>859.99</v>
      </c>
      <c r="O49" s="14"/>
      <c r="P49" s="15"/>
      <c r="Q49" s="16"/>
      <c r="R49" s="16"/>
      <c r="S49" s="16"/>
      <c r="T49" s="10"/>
    </row>
    <row r="50" spans="1:20" ht="91.8" x14ac:dyDescent="0.25">
      <c r="A50" s="36">
        <v>37</v>
      </c>
      <c r="B50" s="42" t="s">
        <v>313</v>
      </c>
      <c r="C50" s="36">
        <v>56668956985</v>
      </c>
      <c r="D50" s="36" t="s">
        <v>314</v>
      </c>
      <c r="E50" s="36" t="s">
        <v>290</v>
      </c>
      <c r="F50" s="36" t="s">
        <v>305</v>
      </c>
      <c r="G50" s="44"/>
      <c r="H50" s="46"/>
      <c r="I50" s="48" t="s">
        <v>271</v>
      </c>
      <c r="J50" s="16" t="s">
        <v>299</v>
      </c>
      <c r="K50" s="14">
        <f>M50+O50</f>
        <v>217175.41</v>
      </c>
      <c r="L50" s="15">
        <f>N50+P50</f>
        <v>28824.13</v>
      </c>
      <c r="M50" s="14">
        <f>169275.73+28145.43+19754.25</f>
        <v>217175.41</v>
      </c>
      <c r="N50" s="15">
        <f>22466.75+3735.54+2621.84</f>
        <v>28824.13</v>
      </c>
      <c r="O50" s="14"/>
      <c r="P50" s="15"/>
      <c r="Q50" s="16"/>
      <c r="R50" s="10" t="s">
        <v>315</v>
      </c>
      <c r="S50" s="16"/>
      <c r="T50" s="10"/>
    </row>
    <row r="51" spans="1:20" ht="51" x14ac:dyDescent="0.25">
      <c r="A51" s="37"/>
      <c r="B51" s="43"/>
      <c r="C51" s="37"/>
      <c r="D51" s="37"/>
      <c r="E51" s="37"/>
      <c r="F51" s="37"/>
      <c r="G51" s="45"/>
      <c r="H51" s="47"/>
      <c r="I51" s="49"/>
      <c r="J51" s="16" t="s">
        <v>342</v>
      </c>
      <c r="K51" s="14">
        <f>M51+O51</f>
        <v>17112.2</v>
      </c>
      <c r="L51" s="15">
        <f>N51+P51</f>
        <v>2271.1799999999998</v>
      </c>
      <c r="M51" s="14">
        <f>16803.74+308.46</f>
        <v>17112.2</v>
      </c>
      <c r="N51" s="15">
        <f>2230.24+40.94</f>
        <v>2271.1799999999998</v>
      </c>
      <c r="P51" s="15"/>
      <c r="Q51" s="16"/>
      <c r="R51" s="10" t="s">
        <v>343</v>
      </c>
      <c r="S51" s="16"/>
      <c r="T51" s="10"/>
    </row>
    <row r="52" spans="1:20" ht="51" x14ac:dyDescent="0.25">
      <c r="A52" s="8">
        <v>38</v>
      </c>
      <c r="B52" s="11" t="s">
        <v>134</v>
      </c>
      <c r="C52" s="8" t="s">
        <v>135</v>
      </c>
      <c r="D52" s="11" t="s">
        <v>136</v>
      </c>
      <c r="E52" s="10"/>
      <c r="F52" s="8" t="s">
        <v>271</v>
      </c>
      <c r="G52" s="12">
        <v>3190.26</v>
      </c>
      <c r="H52" s="13">
        <v>423.42</v>
      </c>
      <c r="I52" s="12"/>
      <c r="J52" s="13"/>
      <c r="K52" s="14"/>
      <c r="L52" s="15"/>
      <c r="M52" s="14"/>
      <c r="N52" s="15"/>
      <c r="O52" s="14"/>
      <c r="P52" s="15"/>
      <c r="Q52" s="16"/>
      <c r="R52" s="16"/>
      <c r="S52" s="16"/>
      <c r="T52" s="10"/>
    </row>
    <row r="53" spans="1:20" ht="40.799999999999997" x14ac:dyDescent="0.25">
      <c r="A53" s="8">
        <v>39</v>
      </c>
      <c r="B53" s="11" t="s">
        <v>137</v>
      </c>
      <c r="C53" s="8" t="s">
        <v>138</v>
      </c>
      <c r="D53" s="11" t="s">
        <v>139</v>
      </c>
      <c r="E53" s="10"/>
      <c r="F53" s="8" t="s">
        <v>271</v>
      </c>
      <c r="G53" s="12">
        <v>34821.519999999997</v>
      </c>
      <c r="H53" s="13">
        <v>4621.6099999999997</v>
      </c>
      <c r="I53" s="12"/>
      <c r="J53" s="13"/>
      <c r="K53" s="14"/>
      <c r="L53" s="15"/>
      <c r="M53" s="14"/>
      <c r="N53" s="15"/>
      <c r="O53" s="14"/>
      <c r="P53" s="15"/>
      <c r="Q53" s="16"/>
      <c r="R53" s="16"/>
      <c r="S53" s="16"/>
      <c r="T53" s="10"/>
    </row>
    <row r="54" spans="1:20" ht="40.799999999999997" x14ac:dyDescent="0.25">
      <c r="A54" s="8">
        <v>40</v>
      </c>
      <c r="B54" s="11" t="s">
        <v>142</v>
      </c>
      <c r="C54" s="8" t="s">
        <v>143</v>
      </c>
      <c r="D54" s="11" t="s">
        <v>144</v>
      </c>
      <c r="E54" s="10" t="s">
        <v>290</v>
      </c>
      <c r="F54" s="8" t="s">
        <v>271</v>
      </c>
      <c r="G54" s="12">
        <v>291124.78999999998</v>
      </c>
      <c r="H54" s="13">
        <v>38638.9</v>
      </c>
      <c r="I54" s="26" t="s">
        <v>271</v>
      </c>
      <c r="J54" s="13" t="s">
        <v>323</v>
      </c>
      <c r="K54" s="14"/>
      <c r="L54" s="15">
        <f>N54+P54</f>
        <v>26177.51</v>
      </c>
      <c r="M54" s="14"/>
      <c r="N54" s="15">
        <v>26177.51</v>
      </c>
      <c r="O54" s="14"/>
      <c r="P54" s="15"/>
      <c r="Q54" s="8" t="s">
        <v>324</v>
      </c>
      <c r="R54" s="10" t="s">
        <v>325</v>
      </c>
      <c r="S54" s="16"/>
      <c r="T54" s="10"/>
    </row>
    <row r="55" spans="1:20" ht="71.400000000000006" x14ac:dyDescent="0.25">
      <c r="A55" s="8">
        <v>41</v>
      </c>
      <c r="B55" s="11" t="s">
        <v>145</v>
      </c>
      <c r="C55" s="8" t="s">
        <v>146</v>
      </c>
      <c r="D55" s="11" t="s">
        <v>147</v>
      </c>
      <c r="E55" s="10" t="s">
        <v>290</v>
      </c>
      <c r="F55" s="8" t="s">
        <v>271</v>
      </c>
      <c r="G55" s="12">
        <v>17791.060000000001</v>
      </c>
      <c r="H55" s="13">
        <v>2361.2800000000002</v>
      </c>
      <c r="I55" s="26" t="s">
        <v>271</v>
      </c>
      <c r="J55" s="13" t="s">
        <v>321</v>
      </c>
      <c r="K55" s="14"/>
      <c r="L55" s="15">
        <f>N55+P55</f>
        <v>2491.98</v>
      </c>
      <c r="M55" s="14"/>
      <c r="N55" s="15">
        <v>1867.52</v>
      </c>
      <c r="O55" s="14"/>
      <c r="P55" s="15">
        <f>517.52+106.94</f>
        <v>624.46</v>
      </c>
      <c r="Q55" s="16"/>
      <c r="R55" s="10" t="s">
        <v>322</v>
      </c>
      <c r="S55" s="16"/>
      <c r="T55" s="10"/>
    </row>
    <row r="56" spans="1:20" ht="71.400000000000006" x14ac:dyDescent="0.25">
      <c r="A56" s="8">
        <v>42</v>
      </c>
      <c r="B56" s="11" t="s">
        <v>282</v>
      </c>
      <c r="C56" s="8" t="s">
        <v>196</v>
      </c>
      <c r="D56" s="11" t="s">
        <v>197</v>
      </c>
      <c r="E56" s="10"/>
      <c r="F56" s="8" t="s">
        <v>271</v>
      </c>
      <c r="G56" s="12">
        <v>180.83</v>
      </c>
      <c r="H56" s="13">
        <v>24</v>
      </c>
      <c r="I56" s="12"/>
      <c r="J56" s="13"/>
      <c r="K56" s="14"/>
      <c r="L56" s="15"/>
      <c r="M56" s="14"/>
      <c r="N56" s="15"/>
      <c r="O56" s="14"/>
      <c r="P56" s="15"/>
      <c r="Q56" s="16"/>
      <c r="R56" s="16"/>
      <c r="S56" s="16"/>
      <c r="T56" s="10"/>
    </row>
    <row r="57" spans="1:20" ht="30.6" x14ac:dyDescent="0.25">
      <c r="A57" s="8">
        <v>43</v>
      </c>
      <c r="B57" s="11" t="s">
        <v>277</v>
      </c>
      <c r="C57" s="8" t="s">
        <v>151</v>
      </c>
      <c r="D57" s="11" t="s">
        <v>152</v>
      </c>
      <c r="E57" s="10"/>
      <c r="F57" s="8" t="s">
        <v>271</v>
      </c>
      <c r="G57" s="12">
        <v>668.61</v>
      </c>
      <c r="H57" s="13">
        <v>88.74</v>
      </c>
      <c r="I57" s="23"/>
      <c r="J57" s="23"/>
      <c r="K57" s="24"/>
      <c r="L57" s="25"/>
      <c r="M57" s="24"/>
      <c r="N57" s="25"/>
      <c r="O57" s="24"/>
      <c r="P57" s="25"/>
      <c r="Q57" s="23"/>
      <c r="R57" s="23"/>
      <c r="S57" s="23"/>
      <c r="T57" s="10"/>
    </row>
    <row r="58" spans="1:20" ht="61.2" x14ac:dyDescent="0.25">
      <c r="A58" s="8">
        <v>44</v>
      </c>
      <c r="B58" s="11" t="s">
        <v>148</v>
      </c>
      <c r="C58" s="8" t="s">
        <v>149</v>
      </c>
      <c r="D58" s="11" t="s">
        <v>150</v>
      </c>
      <c r="E58" s="10"/>
      <c r="F58" s="8" t="s">
        <v>271</v>
      </c>
      <c r="G58" s="12">
        <v>4002.33</v>
      </c>
      <c r="H58" s="13">
        <v>531.20000000000005</v>
      </c>
      <c r="I58" s="16"/>
      <c r="J58" s="16"/>
      <c r="K58" s="14"/>
      <c r="L58" s="15"/>
      <c r="M58" s="14"/>
      <c r="N58" s="15"/>
      <c r="O58" s="14"/>
      <c r="P58" s="15"/>
      <c r="Q58" s="16"/>
      <c r="R58" s="16"/>
      <c r="S58" s="16"/>
      <c r="T58" s="10"/>
    </row>
    <row r="59" spans="1:20" ht="40.799999999999997" x14ac:dyDescent="0.25">
      <c r="A59" s="8">
        <v>45</v>
      </c>
      <c r="B59" s="11" t="s">
        <v>280</v>
      </c>
      <c r="C59" s="8" t="s">
        <v>182</v>
      </c>
      <c r="D59" s="11" t="s">
        <v>341</v>
      </c>
      <c r="E59" s="10" t="s">
        <v>290</v>
      </c>
      <c r="F59" s="8" t="s">
        <v>271</v>
      </c>
      <c r="G59" s="12">
        <v>563963.35</v>
      </c>
      <c r="H59" s="13">
        <v>74850.8</v>
      </c>
      <c r="I59" s="8" t="s">
        <v>271</v>
      </c>
      <c r="J59" s="13" t="s">
        <v>337</v>
      </c>
      <c r="K59" s="14"/>
      <c r="L59" s="15">
        <f>N59+P59</f>
        <v>85038.88</v>
      </c>
      <c r="M59" s="14"/>
      <c r="N59" s="15">
        <v>61766.6</v>
      </c>
      <c r="O59" s="14"/>
      <c r="P59" s="15">
        <v>23272.28</v>
      </c>
      <c r="Q59" s="16"/>
      <c r="R59" s="17" t="s">
        <v>339</v>
      </c>
      <c r="S59" s="16"/>
      <c r="T59" s="10" t="s">
        <v>340</v>
      </c>
    </row>
    <row r="60" spans="1:20" ht="71.400000000000006" x14ac:dyDescent="0.25">
      <c r="A60" s="8">
        <v>46</v>
      </c>
      <c r="B60" s="11" t="s">
        <v>153</v>
      </c>
      <c r="C60" s="8" t="s">
        <v>154</v>
      </c>
      <c r="D60" s="11" t="s">
        <v>155</v>
      </c>
      <c r="E60" s="10"/>
      <c r="F60" s="8" t="s">
        <v>271</v>
      </c>
      <c r="G60" s="12">
        <v>419.82</v>
      </c>
      <c r="H60" s="13">
        <v>55.72</v>
      </c>
      <c r="I60" s="12"/>
      <c r="J60" s="13"/>
      <c r="K60" s="14"/>
      <c r="L60" s="15"/>
      <c r="M60" s="14"/>
      <c r="N60" s="15"/>
      <c r="O60" s="14"/>
      <c r="P60" s="15"/>
      <c r="Q60" s="16"/>
      <c r="R60" s="16"/>
      <c r="S60" s="16"/>
      <c r="T60" s="10"/>
    </row>
    <row r="61" spans="1:20" ht="71.400000000000006" x14ac:dyDescent="0.25">
      <c r="A61" s="8">
        <v>47</v>
      </c>
      <c r="B61" s="11" t="s">
        <v>156</v>
      </c>
      <c r="C61" s="8" t="s">
        <v>157</v>
      </c>
      <c r="D61" s="11" t="s">
        <v>158</v>
      </c>
      <c r="E61" s="10"/>
      <c r="F61" s="8" t="s">
        <v>271</v>
      </c>
      <c r="G61" s="12">
        <v>3326.11</v>
      </c>
      <c r="H61" s="13">
        <v>441.45</v>
      </c>
      <c r="I61" s="12"/>
      <c r="J61" s="13"/>
      <c r="K61" s="14"/>
      <c r="L61" s="15"/>
      <c r="M61" s="14"/>
      <c r="N61" s="15"/>
      <c r="O61" s="14"/>
      <c r="P61" s="15"/>
      <c r="Q61" s="16"/>
      <c r="R61" s="16"/>
      <c r="S61" s="16"/>
      <c r="T61" s="10"/>
    </row>
    <row r="62" spans="1:20" ht="30.6" x14ac:dyDescent="0.25">
      <c r="A62" s="8">
        <v>48</v>
      </c>
      <c r="B62" s="11" t="s">
        <v>159</v>
      </c>
      <c r="C62" s="8" t="s">
        <v>160</v>
      </c>
      <c r="D62" s="11" t="s">
        <v>161</v>
      </c>
      <c r="E62" s="10"/>
      <c r="F62" s="8" t="s">
        <v>271</v>
      </c>
      <c r="G62" s="12">
        <v>4520.7</v>
      </c>
      <c r="H62" s="13">
        <v>600</v>
      </c>
      <c r="I62" s="12"/>
      <c r="J62" s="13"/>
      <c r="K62" s="14"/>
      <c r="L62" s="15"/>
      <c r="M62" s="14"/>
      <c r="N62" s="15"/>
      <c r="O62" s="14"/>
      <c r="P62" s="15"/>
      <c r="Q62" s="16"/>
      <c r="R62" s="16"/>
      <c r="S62" s="16"/>
      <c r="T62" s="10"/>
    </row>
    <row r="63" spans="1:20" ht="71.400000000000006" x14ac:dyDescent="0.25">
      <c r="A63" s="8">
        <v>49</v>
      </c>
      <c r="B63" s="11" t="s">
        <v>162</v>
      </c>
      <c r="C63" s="8" t="s">
        <v>163</v>
      </c>
      <c r="D63" s="11" t="s">
        <v>164</v>
      </c>
      <c r="E63" s="10" t="s">
        <v>290</v>
      </c>
      <c r="F63" s="8" t="s">
        <v>271</v>
      </c>
      <c r="G63" s="12">
        <v>32837.39</v>
      </c>
      <c r="H63" s="13">
        <v>4358.2700000000004</v>
      </c>
      <c r="I63" s="26" t="s">
        <v>271</v>
      </c>
      <c r="J63" s="15" t="s">
        <v>328</v>
      </c>
      <c r="K63" s="14"/>
      <c r="L63" s="15">
        <f>N63+P63</f>
        <v>2252.86</v>
      </c>
      <c r="M63" s="14"/>
      <c r="N63" s="15">
        <v>2252.86</v>
      </c>
      <c r="O63" s="14"/>
      <c r="P63" s="15"/>
      <c r="Q63" s="16"/>
      <c r="R63" s="16"/>
      <c r="S63" s="16"/>
      <c r="T63" s="10"/>
    </row>
    <row r="64" spans="1:20" ht="30.6" x14ac:dyDescent="0.25">
      <c r="A64" s="8">
        <v>50</v>
      </c>
      <c r="B64" s="11" t="s">
        <v>273</v>
      </c>
      <c r="C64" s="8" t="s">
        <v>88</v>
      </c>
      <c r="D64" s="11" t="s">
        <v>89</v>
      </c>
      <c r="E64" s="10"/>
      <c r="F64" s="8" t="s">
        <v>271</v>
      </c>
      <c r="G64" s="12">
        <v>3541.14</v>
      </c>
      <c r="H64" s="13">
        <v>469.99</v>
      </c>
      <c r="I64" s="12"/>
      <c r="J64" s="13"/>
      <c r="K64" s="14"/>
      <c r="L64" s="15"/>
      <c r="M64" s="14"/>
      <c r="N64" s="15"/>
      <c r="O64" s="14"/>
      <c r="P64" s="15"/>
      <c r="Q64" s="16"/>
      <c r="R64" s="16"/>
      <c r="S64" s="16"/>
      <c r="T64" s="10"/>
    </row>
    <row r="65" spans="1:20" ht="40.799999999999997" x14ac:dyDescent="0.25">
      <c r="A65" s="8">
        <v>51</v>
      </c>
      <c r="B65" s="11" t="s">
        <v>165</v>
      </c>
      <c r="C65" s="8" t="s">
        <v>166</v>
      </c>
      <c r="D65" s="11" t="s">
        <v>167</v>
      </c>
      <c r="E65" s="10" t="s">
        <v>290</v>
      </c>
      <c r="F65" s="8" t="s">
        <v>271</v>
      </c>
      <c r="G65" s="12">
        <v>16909.45</v>
      </c>
      <c r="H65" s="13">
        <v>2244.27</v>
      </c>
      <c r="I65" s="26" t="s">
        <v>271</v>
      </c>
      <c r="J65" s="25" t="s">
        <v>334</v>
      </c>
      <c r="K65" s="24"/>
      <c r="L65" s="25">
        <f>N65+P65</f>
        <v>2169.46</v>
      </c>
      <c r="M65" s="24"/>
      <c r="N65" s="25">
        <v>1170.83</v>
      </c>
      <c r="O65" s="24"/>
      <c r="P65" s="25">
        <v>998.63</v>
      </c>
      <c r="Q65" s="23"/>
      <c r="R65" s="23"/>
      <c r="S65" s="23"/>
      <c r="T65" s="10"/>
    </row>
    <row r="66" spans="1:20" ht="81.599999999999994" x14ac:dyDescent="0.25">
      <c r="A66" s="8">
        <v>52</v>
      </c>
      <c r="B66" s="11" t="s">
        <v>168</v>
      </c>
      <c r="C66" s="8" t="s">
        <v>169</v>
      </c>
      <c r="D66" s="11" t="s">
        <v>170</v>
      </c>
      <c r="E66" s="10"/>
      <c r="F66" s="8" t="s">
        <v>271</v>
      </c>
      <c r="G66" s="12">
        <v>8701.3700000000008</v>
      </c>
      <c r="H66" s="13">
        <v>1154.8699999999999</v>
      </c>
      <c r="I66" s="12"/>
      <c r="J66" s="13"/>
      <c r="K66" s="14"/>
      <c r="L66" s="15"/>
      <c r="M66" s="14"/>
      <c r="N66" s="15"/>
      <c r="O66" s="14"/>
      <c r="P66" s="15"/>
      <c r="Q66" s="16"/>
      <c r="R66" s="16"/>
      <c r="S66" s="16"/>
      <c r="T66" s="10"/>
    </row>
    <row r="67" spans="1:20" ht="61.2" x14ac:dyDescent="0.25">
      <c r="A67" s="8">
        <v>53</v>
      </c>
      <c r="B67" s="11" t="s">
        <v>171</v>
      </c>
      <c r="C67" s="8" t="s">
        <v>172</v>
      </c>
      <c r="D67" s="11" t="s">
        <v>173</v>
      </c>
      <c r="E67" s="10" t="s">
        <v>290</v>
      </c>
      <c r="F67" s="8" t="s">
        <v>271</v>
      </c>
      <c r="G67" s="12">
        <v>8346478.8200000003</v>
      </c>
      <c r="H67" s="13">
        <v>1107768.1100000001</v>
      </c>
      <c r="I67" s="16" t="s">
        <v>271</v>
      </c>
      <c r="J67" s="16" t="s">
        <v>337</v>
      </c>
      <c r="K67" s="14"/>
      <c r="L67" s="15">
        <f>N67+P67</f>
        <v>1239369.82</v>
      </c>
      <c r="M67" s="14"/>
      <c r="N67" s="15">
        <f>927865.94+148472.85</f>
        <v>1076338.79</v>
      </c>
      <c r="O67" s="14"/>
      <c r="P67" s="15">
        <v>163031.03</v>
      </c>
      <c r="Q67" s="16"/>
      <c r="R67" s="17" t="s">
        <v>339</v>
      </c>
      <c r="S67" s="16"/>
      <c r="T67" s="10"/>
    </row>
    <row r="68" spans="1:20" ht="30.6" x14ac:dyDescent="0.25">
      <c r="A68" s="8">
        <v>54</v>
      </c>
      <c r="B68" s="11" t="s">
        <v>174</v>
      </c>
      <c r="C68" s="8" t="s">
        <v>175</v>
      </c>
      <c r="D68" s="11" t="s">
        <v>176</v>
      </c>
      <c r="E68" s="10" t="s">
        <v>290</v>
      </c>
      <c r="F68" s="8" t="s">
        <v>271</v>
      </c>
      <c r="G68" s="12">
        <v>13045.53</v>
      </c>
      <c r="H68" s="13">
        <v>1731.44</v>
      </c>
      <c r="I68" s="16" t="s">
        <v>271</v>
      </c>
      <c r="J68" s="16" t="s">
        <v>347</v>
      </c>
      <c r="K68" s="14">
        <f>M68+O68</f>
        <v>13907.7</v>
      </c>
      <c r="L68" s="15">
        <f>N68+P68</f>
        <v>1845.8700000000001</v>
      </c>
      <c r="M68" s="14">
        <f>13045.53+862.17</f>
        <v>13907.7</v>
      </c>
      <c r="N68" s="15">
        <f>1731.44+114.43</f>
        <v>1845.8700000000001</v>
      </c>
      <c r="O68" s="14"/>
      <c r="P68" s="15"/>
      <c r="Q68" s="16"/>
      <c r="R68" s="10" t="s">
        <v>348</v>
      </c>
      <c r="S68" s="16"/>
      <c r="T68" s="10"/>
    </row>
    <row r="69" spans="1:20" ht="51" x14ac:dyDescent="0.25">
      <c r="A69" s="8">
        <v>55</v>
      </c>
      <c r="B69" s="11" t="s">
        <v>177</v>
      </c>
      <c r="C69" s="8" t="s">
        <v>178</v>
      </c>
      <c r="D69" s="11" t="s">
        <v>179</v>
      </c>
      <c r="E69" s="10"/>
      <c r="F69" s="8" t="s">
        <v>271</v>
      </c>
      <c r="G69" s="12">
        <v>17444.7</v>
      </c>
      <c r="H69" s="13">
        <v>2315.31</v>
      </c>
      <c r="I69" s="12"/>
      <c r="J69" s="13"/>
      <c r="K69" s="14"/>
      <c r="L69" s="15"/>
      <c r="M69" s="14"/>
      <c r="N69" s="15"/>
      <c r="O69" s="14"/>
      <c r="P69" s="15"/>
      <c r="Q69" s="16"/>
      <c r="R69" s="16"/>
      <c r="S69" s="16"/>
      <c r="T69" s="10"/>
    </row>
    <row r="70" spans="1:20" ht="51" x14ac:dyDescent="0.25">
      <c r="A70" s="8">
        <v>56</v>
      </c>
      <c r="B70" s="11" t="s">
        <v>180</v>
      </c>
      <c r="C70" s="8" t="s">
        <v>181</v>
      </c>
      <c r="D70" s="11" t="s">
        <v>278</v>
      </c>
      <c r="E70" s="10" t="s">
        <v>290</v>
      </c>
      <c r="F70" s="8" t="s">
        <v>271</v>
      </c>
      <c r="G70" s="12">
        <v>257090.17</v>
      </c>
      <c r="H70" s="13">
        <v>34121.730000000003</v>
      </c>
      <c r="I70" s="26" t="s">
        <v>271</v>
      </c>
      <c r="J70" s="13" t="s">
        <v>296</v>
      </c>
      <c r="K70" s="14">
        <f>M70+O70</f>
        <v>149038.13</v>
      </c>
      <c r="L70" s="15">
        <f>N70+P70</f>
        <v>19780.760000000002</v>
      </c>
      <c r="M70" s="14">
        <v>108992.04</v>
      </c>
      <c r="N70" s="15">
        <f>14396.7+69.03</f>
        <v>14465.730000000001</v>
      </c>
      <c r="O70" s="14">
        <v>40046.089999999997</v>
      </c>
      <c r="P70" s="15">
        <v>5315.03</v>
      </c>
      <c r="Q70" s="8" t="s">
        <v>298</v>
      </c>
      <c r="R70" s="17" t="s">
        <v>297</v>
      </c>
      <c r="S70" s="16"/>
      <c r="T70" s="10" t="s">
        <v>279</v>
      </c>
    </row>
    <row r="71" spans="1:20" ht="30.6" x14ac:dyDescent="0.25">
      <c r="A71" s="8">
        <v>57</v>
      </c>
      <c r="B71" s="11" t="s">
        <v>185</v>
      </c>
      <c r="C71" s="8">
        <v>98085750114</v>
      </c>
      <c r="D71" s="11" t="s">
        <v>186</v>
      </c>
      <c r="E71" s="10"/>
      <c r="F71" s="8" t="s">
        <v>271</v>
      </c>
      <c r="G71" s="12">
        <v>444.23</v>
      </c>
      <c r="H71" s="13">
        <v>58.96</v>
      </c>
      <c r="I71" s="12"/>
      <c r="J71" s="13"/>
      <c r="K71" s="14"/>
      <c r="L71" s="15"/>
      <c r="M71" s="14"/>
      <c r="N71" s="15"/>
      <c r="O71" s="14"/>
      <c r="P71" s="15"/>
      <c r="Q71" s="16"/>
      <c r="R71" s="16"/>
      <c r="S71" s="16"/>
      <c r="T71" s="10"/>
    </row>
    <row r="72" spans="1:20" ht="40.799999999999997" x14ac:dyDescent="0.25">
      <c r="A72" s="8">
        <v>58</v>
      </c>
      <c r="B72" s="11" t="s">
        <v>187</v>
      </c>
      <c r="C72" s="8" t="s">
        <v>188</v>
      </c>
      <c r="D72" s="11" t="s">
        <v>189</v>
      </c>
      <c r="E72" s="10"/>
      <c r="F72" s="8" t="s">
        <v>271</v>
      </c>
      <c r="G72" s="12">
        <v>10978.07</v>
      </c>
      <c r="H72" s="13">
        <v>1457.04</v>
      </c>
      <c r="I72" s="12"/>
      <c r="J72" s="13"/>
      <c r="K72" s="14"/>
      <c r="L72" s="15"/>
      <c r="M72" s="14"/>
      <c r="N72" s="15"/>
      <c r="O72" s="14"/>
      <c r="P72" s="15"/>
      <c r="Q72" s="16"/>
      <c r="R72" s="16"/>
      <c r="S72" s="16"/>
      <c r="T72" s="10"/>
    </row>
    <row r="73" spans="1:20" ht="40.799999999999997" x14ac:dyDescent="0.25">
      <c r="A73" s="8">
        <v>59</v>
      </c>
      <c r="B73" s="11" t="s">
        <v>190</v>
      </c>
      <c r="C73" s="8" t="s">
        <v>191</v>
      </c>
      <c r="D73" s="11" t="s">
        <v>192</v>
      </c>
      <c r="E73" s="10"/>
      <c r="F73" s="8" t="s">
        <v>271</v>
      </c>
      <c r="G73" s="12">
        <v>3977.84</v>
      </c>
      <c r="H73" s="13">
        <v>527.95000000000005</v>
      </c>
      <c r="I73" s="12"/>
      <c r="J73" s="13"/>
      <c r="K73" s="14"/>
      <c r="L73" s="15"/>
      <c r="M73" s="14"/>
      <c r="N73" s="15"/>
      <c r="O73" s="14"/>
      <c r="P73" s="15"/>
      <c r="Q73" s="16"/>
      <c r="R73" s="16"/>
      <c r="S73" s="16"/>
      <c r="T73" s="10"/>
    </row>
    <row r="74" spans="1:20" ht="122.4" x14ac:dyDescent="0.25">
      <c r="A74" s="8">
        <v>60</v>
      </c>
      <c r="B74" s="11" t="s">
        <v>193</v>
      </c>
      <c r="C74" s="8" t="s">
        <v>194</v>
      </c>
      <c r="D74" s="11" t="s">
        <v>195</v>
      </c>
      <c r="E74" s="10"/>
      <c r="F74" s="8" t="s">
        <v>271</v>
      </c>
      <c r="G74" s="12">
        <v>695.06</v>
      </c>
      <c r="H74" s="13">
        <v>92.25</v>
      </c>
      <c r="I74" s="12"/>
      <c r="J74" s="13"/>
      <c r="K74" s="14"/>
      <c r="L74" s="15"/>
      <c r="M74" s="14"/>
      <c r="N74" s="15"/>
      <c r="O74" s="14"/>
      <c r="P74" s="15"/>
      <c r="Q74" s="16"/>
      <c r="R74" s="16"/>
      <c r="S74" s="16"/>
      <c r="T74" s="10"/>
    </row>
    <row r="75" spans="1:20" ht="40.799999999999997" x14ac:dyDescent="0.25">
      <c r="A75" s="8">
        <v>61</v>
      </c>
      <c r="B75" s="11" t="s">
        <v>200</v>
      </c>
      <c r="C75" s="8" t="s">
        <v>201</v>
      </c>
      <c r="D75" s="11" t="s">
        <v>202</v>
      </c>
      <c r="E75" s="10"/>
      <c r="F75" s="8" t="s">
        <v>271</v>
      </c>
      <c r="G75" s="12">
        <v>5927.47</v>
      </c>
      <c r="H75" s="13">
        <v>786.71</v>
      </c>
      <c r="I75" s="12"/>
      <c r="J75" s="13"/>
      <c r="K75" s="14"/>
      <c r="L75" s="15"/>
      <c r="M75" s="14"/>
      <c r="N75" s="15"/>
      <c r="O75" s="14"/>
      <c r="P75" s="15"/>
      <c r="Q75" s="16"/>
      <c r="R75" s="16"/>
      <c r="S75" s="16"/>
      <c r="T75" s="10"/>
    </row>
    <row r="76" spans="1:20" ht="142.80000000000001" x14ac:dyDescent="0.25">
      <c r="A76" s="8">
        <v>62</v>
      </c>
      <c r="B76" s="11" t="s">
        <v>203</v>
      </c>
      <c r="C76" s="8" t="s">
        <v>204</v>
      </c>
      <c r="D76" s="11" t="s">
        <v>205</v>
      </c>
      <c r="E76" s="10" t="s">
        <v>290</v>
      </c>
      <c r="F76" s="8" t="s">
        <v>271</v>
      </c>
      <c r="G76" s="12">
        <v>163958.71</v>
      </c>
      <c r="H76" s="13">
        <v>21761.06</v>
      </c>
      <c r="I76" s="26" t="s">
        <v>271</v>
      </c>
      <c r="J76" s="15" t="s">
        <v>328</v>
      </c>
      <c r="K76" s="14">
        <f>M76+O76</f>
        <v>177270.52</v>
      </c>
      <c r="L76" s="15">
        <f>N76+P76</f>
        <v>23527.839999999997</v>
      </c>
      <c r="M76" s="14">
        <v>169770.52</v>
      </c>
      <c r="N76" s="15">
        <v>22532.42</v>
      </c>
      <c r="O76" s="14">
        <v>7500</v>
      </c>
      <c r="P76" s="15">
        <v>995.42</v>
      </c>
      <c r="Q76" s="8" t="s">
        <v>329</v>
      </c>
      <c r="R76" s="10" t="s">
        <v>345</v>
      </c>
      <c r="S76" s="16"/>
      <c r="T76" s="10" t="s">
        <v>333</v>
      </c>
    </row>
    <row r="77" spans="1:20" ht="91.8" x14ac:dyDescent="0.25">
      <c r="A77" s="8">
        <v>63</v>
      </c>
      <c r="B77" s="11" t="s">
        <v>283</v>
      </c>
      <c r="C77" s="8" t="s">
        <v>198</v>
      </c>
      <c r="D77" s="11" t="s">
        <v>199</v>
      </c>
      <c r="E77" s="10"/>
      <c r="F77" s="8" t="s">
        <v>271</v>
      </c>
      <c r="G77" s="12">
        <v>2354.5300000000002</v>
      </c>
      <c r="H77" s="13">
        <v>312.5</v>
      </c>
      <c r="I77" s="12"/>
      <c r="J77" s="13"/>
      <c r="K77" s="14"/>
      <c r="L77" s="15"/>
      <c r="M77" s="14"/>
      <c r="N77" s="15"/>
      <c r="O77" s="14"/>
      <c r="P77" s="15"/>
      <c r="Q77" s="16"/>
      <c r="R77" s="16"/>
      <c r="S77" s="16"/>
      <c r="T77" s="10"/>
    </row>
    <row r="78" spans="1:20" ht="71.400000000000006" x14ac:dyDescent="0.25">
      <c r="A78" s="8">
        <v>64</v>
      </c>
      <c r="B78" s="11" t="s">
        <v>208</v>
      </c>
      <c r="C78" s="8" t="s">
        <v>209</v>
      </c>
      <c r="D78" s="11" t="s">
        <v>210</v>
      </c>
      <c r="E78" s="10" t="s">
        <v>290</v>
      </c>
      <c r="F78" s="8" t="s">
        <v>271</v>
      </c>
      <c r="G78" s="12">
        <v>392.47</v>
      </c>
      <c r="H78" s="13">
        <v>52.09</v>
      </c>
      <c r="I78" s="26" t="s">
        <v>271</v>
      </c>
      <c r="J78" s="15" t="s">
        <v>319</v>
      </c>
      <c r="K78" s="14"/>
      <c r="L78" s="15">
        <f>N78+P78</f>
        <v>370.46</v>
      </c>
      <c r="M78" s="14"/>
      <c r="N78" s="15">
        <v>370.46</v>
      </c>
      <c r="O78" s="14"/>
      <c r="P78" s="15"/>
      <c r="Q78" s="16"/>
      <c r="R78" s="17" t="s">
        <v>320</v>
      </c>
      <c r="S78" s="16"/>
      <c r="T78" s="10"/>
    </row>
    <row r="79" spans="1:20" ht="122.4" x14ac:dyDescent="0.25">
      <c r="A79" s="8">
        <v>65</v>
      </c>
      <c r="B79" s="11" t="s">
        <v>211</v>
      </c>
      <c r="C79" s="8" t="s">
        <v>212</v>
      </c>
      <c r="D79" s="11" t="s">
        <v>213</v>
      </c>
      <c r="E79" s="10" t="s">
        <v>290</v>
      </c>
      <c r="F79" s="8" t="s">
        <v>271</v>
      </c>
      <c r="G79" s="12">
        <v>166138.29</v>
      </c>
      <c r="H79" s="13">
        <v>22050.34</v>
      </c>
      <c r="I79" s="26" t="s">
        <v>271</v>
      </c>
      <c r="J79" s="15" t="s">
        <v>330</v>
      </c>
      <c r="K79" s="14"/>
      <c r="L79" s="15">
        <f>N79+P79</f>
        <v>20483.599999999999</v>
      </c>
      <c r="M79" s="14"/>
      <c r="N79" s="15">
        <v>11861.19</v>
      </c>
      <c r="O79" s="14"/>
      <c r="P79" s="15">
        <v>8622.41</v>
      </c>
      <c r="Q79" s="16"/>
      <c r="R79" s="11" t="s">
        <v>332</v>
      </c>
      <c r="S79" s="16"/>
      <c r="T79" s="10" t="s">
        <v>331</v>
      </c>
    </row>
    <row r="80" spans="1:20" ht="30.6" x14ac:dyDescent="0.25">
      <c r="A80" s="8">
        <v>66</v>
      </c>
      <c r="B80" s="11" t="s">
        <v>214</v>
      </c>
      <c r="C80" s="8" t="s">
        <v>215</v>
      </c>
      <c r="D80" s="11" t="s">
        <v>216</v>
      </c>
      <c r="E80" s="10"/>
      <c r="F80" s="8" t="s">
        <v>271</v>
      </c>
      <c r="G80" s="12">
        <v>550.85</v>
      </c>
      <c r="H80" s="13">
        <v>73.11</v>
      </c>
      <c r="S80" s="16"/>
      <c r="T80" s="10"/>
    </row>
    <row r="81" spans="1:20" ht="30.6" x14ac:dyDescent="0.25">
      <c r="A81" s="8">
        <v>67</v>
      </c>
      <c r="B81" s="11" t="s">
        <v>217</v>
      </c>
      <c r="C81" s="8" t="s">
        <v>218</v>
      </c>
      <c r="D81" s="11" t="s">
        <v>219</v>
      </c>
      <c r="E81" s="10" t="s">
        <v>290</v>
      </c>
      <c r="F81" s="8" t="s">
        <v>271</v>
      </c>
      <c r="G81" s="12">
        <v>4617.37</v>
      </c>
      <c r="H81" s="13">
        <v>612.83000000000004</v>
      </c>
      <c r="I81" s="26" t="s">
        <v>271</v>
      </c>
      <c r="J81" s="15" t="s">
        <v>323</v>
      </c>
      <c r="K81" s="14"/>
      <c r="L81" s="15">
        <f>P81+N81</f>
        <v>482.89</v>
      </c>
      <c r="M81" s="14"/>
      <c r="N81" s="15"/>
      <c r="O81" s="14"/>
      <c r="P81" s="15">
        <v>482.89</v>
      </c>
      <c r="Q81" s="16"/>
      <c r="R81" s="17" t="s">
        <v>327</v>
      </c>
      <c r="S81" s="16"/>
      <c r="T81" s="10"/>
    </row>
    <row r="82" spans="1:20" ht="71.400000000000006" x14ac:dyDescent="0.25">
      <c r="A82" s="8">
        <v>68</v>
      </c>
      <c r="B82" s="11" t="s">
        <v>221</v>
      </c>
      <c r="C82" s="8" t="s">
        <v>222</v>
      </c>
      <c r="D82" s="11" t="s">
        <v>223</v>
      </c>
      <c r="E82" s="10"/>
      <c r="F82" s="8" t="s">
        <v>271</v>
      </c>
      <c r="G82" s="12">
        <v>30864.55</v>
      </c>
      <c r="H82" s="13">
        <v>4096.43</v>
      </c>
      <c r="I82" s="12"/>
      <c r="J82" s="13"/>
      <c r="K82" s="14"/>
      <c r="L82" s="15"/>
      <c r="M82" s="14"/>
      <c r="N82" s="15"/>
      <c r="O82" s="14"/>
      <c r="P82" s="15"/>
      <c r="Q82" s="16"/>
      <c r="R82" s="16"/>
      <c r="S82" s="16"/>
      <c r="T82" s="10"/>
    </row>
    <row r="83" spans="1:20" ht="40.799999999999997" x14ac:dyDescent="0.25">
      <c r="A83" s="8">
        <v>69</v>
      </c>
      <c r="B83" s="11" t="s">
        <v>224</v>
      </c>
      <c r="C83" s="8" t="s">
        <v>225</v>
      </c>
      <c r="D83" s="11" t="s">
        <v>226</v>
      </c>
      <c r="E83" s="10"/>
      <c r="F83" s="8" t="s">
        <v>271</v>
      </c>
      <c r="G83" s="12">
        <v>264.76</v>
      </c>
      <c r="H83" s="13">
        <v>35.14</v>
      </c>
      <c r="I83" s="12"/>
      <c r="J83" s="13"/>
      <c r="K83" s="14"/>
      <c r="L83" s="15"/>
      <c r="M83" s="14"/>
      <c r="N83" s="15"/>
      <c r="O83" s="14"/>
      <c r="P83" s="15"/>
      <c r="Q83" s="16"/>
      <c r="R83" s="16"/>
      <c r="S83" s="16"/>
      <c r="T83" s="10"/>
    </row>
    <row r="84" spans="1:20" ht="71.400000000000006" x14ac:dyDescent="0.25">
      <c r="A84" s="8">
        <v>70</v>
      </c>
      <c r="B84" s="11" t="s">
        <v>286</v>
      </c>
      <c r="C84" s="8" t="s">
        <v>227</v>
      </c>
      <c r="D84" s="11" t="s">
        <v>228</v>
      </c>
      <c r="E84" s="10"/>
      <c r="F84" s="8" t="s">
        <v>271</v>
      </c>
      <c r="G84" s="12">
        <v>1021.83</v>
      </c>
      <c r="H84" s="13">
        <v>135.62</v>
      </c>
      <c r="I84" s="12"/>
      <c r="J84" s="13"/>
      <c r="K84" s="14"/>
      <c r="L84" s="15"/>
      <c r="M84" s="14"/>
      <c r="N84" s="15"/>
      <c r="O84" s="14"/>
      <c r="P84" s="15"/>
      <c r="Q84" s="16"/>
      <c r="R84" s="16"/>
      <c r="S84" s="16"/>
      <c r="T84" s="10"/>
    </row>
    <row r="85" spans="1:20" ht="71.400000000000006" x14ac:dyDescent="0.25">
      <c r="A85" s="8">
        <v>71</v>
      </c>
      <c r="B85" s="11" t="s">
        <v>229</v>
      </c>
      <c r="C85" s="8" t="s">
        <v>230</v>
      </c>
      <c r="D85" s="11" t="s">
        <v>231</v>
      </c>
      <c r="E85" s="10" t="s">
        <v>290</v>
      </c>
      <c r="F85" s="8" t="s">
        <v>271</v>
      </c>
      <c r="G85" s="12">
        <v>270636.75</v>
      </c>
      <c r="H85" s="13">
        <v>35919.67</v>
      </c>
      <c r="I85" s="26" t="s">
        <v>271</v>
      </c>
      <c r="J85" s="13" t="s">
        <v>299</v>
      </c>
      <c r="K85" s="14"/>
      <c r="L85" s="15">
        <f>N85+P85</f>
        <v>30893.31</v>
      </c>
      <c r="M85" s="14"/>
      <c r="N85" s="15">
        <f>28919.68+1973.63</f>
        <v>30893.31</v>
      </c>
      <c r="O85" s="14"/>
      <c r="P85" s="15"/>
      <c r="Q85" s="16"/>
      <c r="R85" s="17" t="s">
        <v>300</v>
      </c>
      <c r="S85" s="16"/>
      <c r="T85" s="10"/>
    </row>
    <row r="86" spans="1:20" ht="51" x14ac:dyDescent="0.25">
      <c r="A86" s="8">
        <v>72</v>
      </c>
      <c r="B86" s="11" t="s">
        <v>232</v>
      </c>
      <c r="C86" s="8" t="s">
        <v>233</v>
      </c>
      <c r="D86" s="11" t="s">
        <v>234</v>
      </c>
      <c r="E86" s="10"/>
      <c r="F86" s="8" t="s">
        <v>271</v>
      </c>
      <c r="G86" s="12">
        <v>27655.99</v>
      </c>
      <c r="H86" s="13">
        <v>3670.58</v>
      </c>
      <c r="I86" s="12"/>
      <c r="J86" s="13"/>
      <c r="K86" s="14"/>
      <c r="L86" s="15"/>
      <c r="M86" s="14"/>
      <c r="N86" s="15"/>
      <c r="O86" s="14"/>
      <c r="P86" s="15"/>
      <c r="Q86" s="16"/>
      <c r="R86" s="16"/>
      <c r="S86" s="16"/>
      <c r="T86" s="10"/>
    </row>
    <row r="87" spans="1:20" ht="51" x14ac:dyDescent="0.25">
      <c r="A87" s="8">
        <v>73</v>
      </c>
      <c r="B87" s="11" t="s">
        <v>235</v>
      </c>
      <c r="C87" s="8" t="s">
        <v>236</v>
      </c>
      <c r="D87" s="11" t="s">
        <v>237</v>
      </c>
      <c r="E87" s="10"/>
      <c r="F87" s="8" t="s">
        <v>271</v>
      </c>
      <c r="G87" s="12">
        <v>17869.12</v>
      </c>
      <c r="H87" s="13">
        <v>2371.64</v>
      </c>
      <c r="I87" s="12"/>
      <c r="J87" s="13"/>
      <c r="K87" s="14"/>
      <c r="L87" s="15"/>
      <c r="M87" s="14"/>
      <c r="N87" s="15"/>
      <c r="O87" s="14"/>
      <c r="P87" s="15"/>
      <c r="Q87" s="16"/>
      <c r="R87" s="16"/>
      <c r="S87" s="16"/>
      <c r="T87" s="10"/>
    </row>
    <row r="88" spans="1:20" ht="20.399999999999999" x14ac:dyDescent="0.25">
      <c r="A88" s="9">
        <v>74</v>
      </c>
      <c r="B88" s="27" t="s">
        <v>344</v>
      </c>
      <c r="C88" s="28">
        <v>496332219759</v>
      </c>
      <c r="D88" s="27" t="s">
        <v>336</v>
      </c>
      <c r="E88" s="29" t="s">
        <v>290</v>
      </c>
      <c r="F88" s="9" t="s">
        <v>305</v>
      </c>
      <c r="G88" s="30"/>
      <c r="H88" s="31"/>
      <c r="I88" s="26" t="s">
        <v>271</v>
      </c>
      <c r="J88" s="13" t="s">
        <v>337</v>
      </c>
      <c r="K88" s="14">
        <v>25500</v>
      </c>
      <c r="L88" s="15">
        <v>3386.45</v>
      </c>
      <c r="M88" s="14">
        <v>25500</v>
      </c>
      <c r="N88" s="15">
        <v>3386.45</v>
      </c>
      <c r="O88" s="14"/>
      <c r="P88" s="15"/>
      <c r="Q88" s="16"/>
      <c r="R88" s="17" t="s">
        <v>338</v>
      </c>
      <c r="S88" s="16"/>
      <c r="T88" s="10"/>
    </row>
    <row r="89" spans="1:20" ht="71.400000000000006" customHeight="1" x14ac:dyDescent="0.25">
      <c r="A89" s="36">
        <v>75</v>
      </c>
      <c r="B89" s="42" t="s">
        <v>240</v>
      </c>
      <c r="C89" s="36" t="s">
        <v>241</v>
      </c>
      <c r="D89" s="42" t="s">
        <v>242</v>
      </c>
      <c r="E89" s="42" t="s">
        <v>290</v>
      </c>
      <c r="F89" s="36" t="s">
        <v>271</v>
      </c>
      <c r="G89" s="38">
        <v>47052.2</v>
      </c>
      <c r="H89" s="40">
        <v>6244.9</v>
      </c>
      <c r="I89" s="44" t="s">
        <v>271</v>
      </c>
      <c r="J89" s="13" t="s">
        <v>294</v>
      </c>
      <c r="K89" s="14">
        <f>M89+O89</f>
        <v>32161.309999999998</v>
      </c>
      <c r="L89" s="15">
        <f>N89+P89</f>
        <v>4268.5400000000009</v>
      </c>
      <c r="M89" s="14">
        <v>16132.57</v>
      </c>
      <c r="N89" s="15">
        <f>2127.38+13.78</f>
        <v>2141.1600000000003</v>
      </c>
      <c r="O89" s="14">
        <f>7755.86+8272.88</f>
        <v>16028.739999999998</v>
      </c>
      <c r="P89" s="15">
        <f>1029.38+1098</f>
        <v>2127.38</v>
      </c>
      <c r="Q89" s="16"/>
      <c r="R89" s="11" t="s">
        <v>295</v>
      </c>
      <c r="S89" s="16"/>
      <c r="T89" s="10"/>
    </row>
    <row r="90" spans="1:20" ht="51" x14ac:dyDescent="0.25">
      <c r="A90" s="37"/>
      <c r="B90" s="43"/>
      <c r="C90" s="37"/>
      <c r="D90" s="43"/>
      <c r="E90" s="43"/>
      <c r="F90" s="37"/>
      <c r="G90" s="39"/>
      <c r="H90" s="41"/>
      <c r="I90" s="45"/>
      <c r="J90" s="13" t="s">
        <v>321</v>
      </c>
      <c r="K90" s="14">
        <f>O90+M90</f>
        <v>5170.55</v>
      </c>
      <c r="L90" s="15">
        <f>P90+N90</f>
        <v>686.25</v>
      </c>
      <c r="M90" s="14"/>
      <c r="N90" s="15"/>
      <c r="O90" s="14">
        <v>5170.55</v>
      </c>
      <c r="P90" s="15">
        <v>686.25</v>
      </c>
      <c r="Q90" s="16"/>
      <c r="R90" s="11" t="s">
        <v>295</v>
      </c>
      <c r="S90" s="16"/>
      <c r="T90" s="10"/>
    </row>
    <row r="91" spans="1:20" ht="40.799999999999997" x14ac:dyDescent="0.25">
      <c r="A91" s="8">
        <v>76</v>
      </c>
      <c r="B91" s="11" t="s">
        <v>243</v>
      </c>
      <c r="C91" s="8" t="s">
        <v>244</v>
      </c>
      <c r="D91" s="11" t="s">
        <v>245</v>
      </c>
      <c r="E91" s="10"/>
      <c r="F91" s="8" t="s">
        <v>271</v>
      </c>
      <c r="G91" s="12">
        <v>6703.82</v>
      </c>
      <c r="H91" s="13">
        <v>889.75</v>
      </c>
      <c r="I91" s="12"/>
      <c r="J91" s="13"/>
      <c r="K91" s="14"/>
      <c r="L91" s="15"/>
      <c r="M91" s="14"/>
      <c r="N91" s="15"/>
      <c r="O91" s="14"/>
      <c r="P91" s="15"/>
      <c r="Q91" s="16"/>
      <c r="R91" s="16"/>
      <c r="S91" s="16"/>
      <c r="T91" s="10"/>
    </row>
    <row r="92" spans="1:20" ht="51" x14ac:dyDescent="0.25">
      <c r="A92" s="8">
        <v>77</v>
      </c>
      <c r="B92" s="11" t="s">
        <v>246</v>
      </c>
      <c r="C92" s="8" t="s">
        <v>247</v>
      </c>
      <c r="D92" s="11" t="s">
        <v>248</v>
      </c>
      <c r="E92" s="10"/>
      <c r="F92" s="8" t="s">
        <v>271</v>
      </c>
      <c r="G92" s="12">
        <v>44076.9</v>
      </c>
      <c r="H92" s="13">
        <v>5850.01</v>
      </c>
      <c r="I92" s="12"/>
      <c r="J92" s="13"/>
      <c r="K92" s="14"/>
      <c r="L92" s="15"/>
      <c r="M92" s="14"/>
      <c r="N92" s="15"/>
      <c r="O92" s="14"/>
      <c r="P92" s="15"/>
      <c r="Q92" s="16"/>
      <c r="R92" s="16"/>
      <c r="S92" s="16"/>
      <c r="T92" s="10"/>
    </row>
    <row r="93" spans="1:20" ht="112.2" x14ac:dyDescent="0.25">
      <c r="A93" s="8">
        <v>78</v>
      </c>
      <c r="B93" s="11" t="s">
        <v>249</v>
      </c>
      <c r="C93" s="8" t="s">
        <v>250</v>
      </c>
      <c r="D93" s="11" t="s">
        <v>251</v>
      </c>
      <c r="E93" s="10"/>
      <c r="F93" s="8" t="s">
        <v>271</v>
      </c>
      <c r="G93" s="12">
        <v>4733.25</v>
      </c>
      <c r="H93" s="13">
        <v>628.21</v>
      </c>
      <c r="I93" s="12"/>
      <c r="J93" s="13"/>
      <c r="K93" s="14"/>
      <c r="L93" s="15"/>
      <c r="M93" s="14"/>
      <c r="N93" s="15"/>
      <c r="O93" s="14"/>
      <c r="P93" s="15"/>
      <c r="Q93" s="16"/>
      <c r="R93" s="16"/>
      <c r="S93" s="16"/>
      <c r="T93" s="10"/>
    </row>
    <row r="94" spans="1:20" ht="30.6" x14ac:dyDescent="0.25">
      <c r="A94" s="8">
        <v>79</v>
      </c>
      <c r="B94" s="11" t="s">
        <v>252</v>
      </c>
      <c r="C94" s="8" t="s">
        <v>253</v>
      </c>
      <c r="D94" s="11" t="s">
        <v>254</v>
      </c>
      <c r="E94" s="10"/>
      <c r="F94" s="8" t="s">
        <v>271</v>
      </c>
      <c r="G94" s="12">
        <v>4918.37</v>
      </c>
      <c r="H94" s="13">
        <v>652.78</v>
      </c>
      <c r="I94" s="12"/>
      <c r="J94" s="13"/>
      <c r="K94" s="14"/>
      <c r="L94" s="15"/>
      <c r="M94" s="14"/>
      <c r="N94" s="15"/>
      <c r="O94" s="14"/>
      <c r="P94" s="15"/>
      <c r="Q94" s="16"/>
      <c r="R94" s="16"/>
      <c r="S94" s="16"/>
      <c r="T94" s="10"/>
    </row>
    <row r="95" spans="1:20" ht="51" x14ac:dyDescent="0.25">
      <c r="A95" s="8">
        <v>80</v>
      </c>
      <c r="B95" s="11" t="s">
        <v>255</v>
      </c>
      <c r="C95" s="8" t="s">
        <v>256</v>
      </c>
      <c r="D95" s="11" t="s">
        <v>257</v>
      </c>
      <c r="E95" s="10"/>
      <c r="F95" s="8" t="s">
        <v>271</v>
      </c>
      <c r="G95" s="12">
        <v>10931.5</v>
      </c>
      <c r="H95" s="13">
        <v>1450.86</v>
      </c>
      <c r="I95" s="12"/>
      <c r="J95" s="13"/>
      <c r="K95" s="14"/>
      <c r="L95" s="15"/>
      <c r="M95" s="14"/>
      <c r="N95" s="15"/>
      <c r="O95" s="14"/>
      <c r="P95" s="15"/>
      <c r="Q95" s="16"/>
      <c r="R95" s="16"/>
      <c r="S95" s="16"/>
      <c r="T95" s="10"/>
    </row>
    <row r="96" spans="1:20" ht="30.6" x14ac:dyDescent="0.25">
      <c r="A96" s="8">
        <v>81</v>
      </c>
      <c r="B96" s="11" t="s">
        <v>258</v>
      </c>
      <c r="C96" s="8" t="s">
        <v>259</v>
      </c>
      <c r="D96" s="11" t="s">
        <v>260</v>
      </c>
      <c r="E96" s="10"/>
      <c r="F96" s="8" t="s">
        <v>271</v>
      </c>
      <c r="G96" s="12">
        <v>1871.87</v>
      </c>
      <c r="H96" s="13">
        <v>248.44</v>
      </c>
      <c r="I96" s="12"/>
      <c r="J96" s="13"/>
      <c r="K96" s="14"/>
      <c r="L96" s="15"/>
      <c r="M96" s="14"/>
      <c r="N96" s="15"/>
      <c r="O96" s="14"/>
      <c r="P96" s="15"/>
      <c r="Q96" s="16"/>
      <c r="R96" s="16"/>
      <c r="S96" s="16"/>
      <c r="T96" s="10"/>
    </row>
    <row r="97" spans="1:20" ht="51" x14ac:dyDescent="0.25">
      <c r="A97" s="8">
        <v>82</v>
      </c>
      <c r="B97" s="11" t="s">
        <v>261</v>
      </c>
      <c r="C97" s="8" t="s">
        <v>262</v>
      </c>
      <c r="D97" s="11" t="s">
        <v>263</v>
      </c>
      <c r="E97" s="10" t="s">
        <v>290</v>
      </c>
      <c r="F97" s="8" t="s">
        <v>271</v>
      </c>
      <c r="G97" s="12">
        <v>7027.65</v>
      </c>
      <c r="H97" s="13">
        <v>932.73</v>
      </c>
      <c r="I97" s="26" t="s">
        <v>271</v>
      </c>
      <c r="J97" s="13" t="s">
        <v>323</v>
      </c>
      <c r="K97" s="14"/>
      <c r="L97" s="15">
        <f>N97+P97</f>
        <v>932.73</v>
      </c>
      <c r="M97" s="14"/>
      <c r="N97" s="15">
        <v>932.73</v>
      </c>
      <c r="O97" s="14"/>
      <c r="P97" s="15"/>
      <c r="Q97" s="16"/>
      <c r="R97" s="16"/>
      <c r="S97" s="16"/>
      <c r="T97" s="10"/>
    </row>
    <row r="98" spans="1:20" ht="71.400000000000006" x14ac:dyDescent="0.25">
      <c r="A98" s="8">
        <v>83</v>
      </c>
      <c r="B98" s="11" t="s">
        <v>264</v>
      </c>
      <c r="C98" s="8" t="s">
        <v>265</v>
      </c>
      <c r="D98" s="11" t="s">
        <v>266</v>
      </c>
      <c r="E98" s="10"/>
      <c r="F98" s="8" t="s">
        <v>271</v>
      </c>
      <c r="G98" s="12">
        <v>19108.919999999998</v>
      </c>
      <c r="H98" s="13">
        <v>2536.19</v>
      </c>
      <c r="I98" s="12"/>
      <c r="J98" s="13"/>
      <c r="K98" s="14"/>
      <c r="L98" s="15"/>
      <c r="M98" s="14"/>
      <c r="N98" s="15"/>
      <c r="O98" s="14"/>
      <c r="P98" s="15"/>
      <c r="Q98" s="16"/>
      <c r="R98" s="16"/>
      <c r="S98" s="16"/>
      <c r="T98" s="10"/>
    </row>
    <row r="99" spans="1:20" ht="51" x14ac:dyDescent="0.25">
      <c r="A99" s="8">
        <v>84</v>
      </c>
      <c r="B99" s="11" t="s">
        <v>274</v>
      </c>
      <c r="C99" s="8" t="s">
        <v>96</v>
      </c>
      <c r="D99" s="11" t="s">
        <v>97</v>
      </c>
      <c r="E99" s="10"/>
      <c r="F99" s="8" t="s">
        <v>271</v>
      </c>
      <c r="G99" s="12">
        <v>10958.78</v>
      </c>
      <c r="H99" s="13">
        <v>1454.48</v>
      </c>
      <c r="I99" s="12"/>
      <c r="J99" s="13"/>
      <c r="K99" s="14"/>
      <c r="L99" s="15"/>
      <c r="M99" s="14"/>
      <c r="N99" s="15"/>
      <c r="O99" s="14"/>
      <c r="P99" s="15"/>
      <c r="Q99" s="16"/>
      <c r="R99" s="16"/>
      <c r="S99" s="16"/>
      <c r="T99" s="10"/>
    </row>
    <row r="100" spans="1:20" ht="20.399999999999999" x14ac:dyDescent="0.25">
      <c r="A100" s="8">
        <v>85</v>
      </c>
      <c r="B100" s="11" t="s">
        <v>276</v>
      </c>
      <c r="C100" s="8" t="s">
        <v>140</v>
      </c>
      <c r="D100" s="11" t="s">
        <v>141</v>
      </c>
      <c r="E100" s="10"/>
      <c r="F100" s="8" t="s">
        <v>271</v>
      </c>
      <c r="G100" s="12">
        <v>2000.03</v>
      </c>
      <c r="H100" s="13">
        <v>265.45</v>
      </c>
      <c r="I100" s="12"/>
      <c r="J100" s="13"/>
      <c r="K100" s="14"/>
      <c r="L100" s="15"/>
      <c r="M100" s="14"/>
      <c r="N100" s="15"/>
      <c r="O100" s="14"/>
      <c r="P100" s="15"/>
      <c r="Q100" s="16"/>
      <c r="R100" s="16"/>
      <c r="S100" s="16"/>
      <c r="T100" s="10"/>
    </row>
    <row r="101" spans="1:20" ht="91.8" x14ac:dyDescent="0.25">
      <c r="A101" s="8">
        <v>86</v>
      </c>
      <c r="B101" s="11" t="s">
        <v>269</v>
      </c>
      <c r="C101" s="8">
        <v>92530077284</v>
      </c>
      <c r="D101" s="11" t="s">
        <v>270</v>
      </c>
      <c r="E101" s="10"/>
      <c r="F101" s="8" t="s">
        <v>271</v>
      </c>
      <c r="G101" s="12">
        <v>10000.01</v>
      </c>
      <c r="H101" s="13">
        <v>1327.23</v>
      </c>
      <c r="I101" s="12"/>
      <c r="J101" s="13"/>
      <c r="K101" s="14"/>
      <c r="L101" s="15"/>
      <c r="M101" s="14"/>
      <c r="N101" s="15"/>
      <c r="O101" s="14"/>
      <c r="P101" s="15"/>
      <c r="Q101" s="16"/>
      <c r="R101" s="16"/>
      <c r="S101" s="16"/>
      <c r="T101" s="10"/>
    </row>
    <row r="102" spans="1:20" ht="20.399999999999999" x14ac:dyDescent="0.25">
      <c r="A102" s="8">
        <v>87</v>
      </c>
      <c r="B102" s="11" t="s">
        <v>284</v>
      </c>
      <c r="C102" s="8" t="s">
        <v>206</v>
      </c>
      <c r="D102" s="11" t="s">
        <v>207</v>
      </c>
      <c r="E102" s="10"/>
      <c r="F102" s="8" t="s">
        <v>271</v>
      </c>
      <c r="G102" s="12">
        <v>1437.58</v>
      </c>
      <c r="H102" s="13">
        <v>190.8</v>
      </c>
      <c r="I102" s="12"/>
      <c r="J102" s="13"/>
      <c r="K102" s="14"/>
      <c r="L102" s="15"/>
      <c r="M102" s="14"/>
      <c r="N102" s="15"/>
      <c r="O102" s="14"/>
      <c r="P102" s="15"/>
      <c r="Q102" s="16"/>
      <c r="R102" s="16"/>
      <c r="S102" s="16"/>
      <c r="T102" s="10"/>
    </row>
    <row r="103" spans="1:20" ht="40.799999999999997" x14ac:dyDescent="0.25">
      <c r="A103" s="8">
        <v>88</v>
      </c>
      <c r="B103" s="11" t="s">
        <v>220</v>
      </c>
      <c r="C103" s="8"/>
      <c r="D103" s="11"/>
      <c r="E103" s="10"/>
      <c r="F103" s="8" t="s">
        <v>271</v>
      </c>
      <c r="G103" s="12">
        <v>64472.72</v>
      </c>
      <c r="H103" s="13">
        <v>8557</v>
      </c>
      <c r="I103" s="12"/>
      <c r="J103" s="13"/>
      <c r="K103" s="14"/>
      <c r="L103" s="15"/>
      <c r="M103" s="14"/>
      <c r="N103" s="15"/>
      <c r="O103" s="14"/>
      <c r="P103" s="15"/>
      <c r="Q103" s="16"/>
      <c r="R103" s="16"/>
      <c r="S103" s="16"/>
      <c r="T103" s="10" t="s">
        <v>285</v>
      </c>
    </row>
    <row r="104" spans="1:20" x14ac:dyDescent="0.25">
      <c r="G104" s="6"/>
    </row>
  </sheetData>
  <autoFilter ref="A12:T103" xr:uid="{00000000-0001-0000-0000-000000000000}"/>
  <sortState xmlns:xlrd2="http://schemas.microsoft.com/office/spreadsheetml/2017/richdata2" ref="B13:T102">
    <sortCondition ref="B13:B102"/>
  </sortState>
  <mergeCells count="46">
    <mergeCell ref="G50:G51"/>
    <mergeCell ref="H50:H51"/>
    <mergeCell ref="I50:I51"/>
    <mergeCell ref="A50:A51"/>
    <mergeCell ref="B50:B51"/>
    <mergeCell ref="C50:C51"/>
    <mergeCell ref="D50:D51"/>
    <mergeCell ref="E50:E51"/>
    <mergeCell ref="F50:F51"/>
    <mergeCell ref="F89:F90"/>
    <mergeCell ref="G89:G90"/>
    <mergeCell ref="H89:H90"/>
    <mergeCell ref="I89:I90"/>
    <mergeCell ref="A89:A90"/>
    <mergeCell ref="B89:B90"/>
    <mergeCell ref="C89:C90"/>
    <mergeCell ref="D89:D90"/>
    <mergeCell ref="E89:E90"/>
    <mergeCell ref="F47:F48"/>
    <mergeCell ref="G47:G48"/>
    <mergeCell ref="H47:H48"/>
    <mergeCell ref="A47:A48"/>
    <mergeCell ref="B47:B48"/>
    <mergeCell ref="C47:C48"/>
    <mergeCell ref="D47:D48"/>
    <mergeCell ref="E47:E48"/>
    <mergeCell ref="A1:C1"/>
    <mergeCell ref="D1:T1"/>
    <mergeCell ref="A2:C2"/>
    <mergeCell ref="D2:T2"/>
    <mergeCell ref="A3:C3"/>
    <mergeCell ref="D3:T3"/>
    <mergeCell ref="A4:C4"/>
    <mergeCell ref="D4:T4"/>
    <mergeCell ref="A5:C5"/>
    <mergeCell ref="D5:T5"/>
    <mergeCell ref="A6:C6"/>
    <mergeCell ref="D6:T6"/>
    <mergeCell ref="A10:C10"/>
    <mergeCell ref="D10:T10"/>
    <mergeCell ref="A7:C7"/>
    <mergeCell ref="D7:T7"/>
    <mergeCell ref="A8:C8"/>
    <mergeCell ref="D8:T8"/>
    <mergeCell ref="A9:C9"/>
    <mergeCell ref="D9:T9"/>
  </mergeCells>
  <pageMargins left="0.11811023622047245" right="0.11811023622047245" top="0.78740157480314965" bottom="0.19685039370078741" header="0.19685039370078741" footer="0.19685039370078741"/>
  <pageSetup scale="5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Prijave tražbina</vt:lpstr>
      <vt:lpstr>'Prijave tražbina'!Print_Titles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Darko Janković</cp:lastModifiedBy>
  <cp:lastPrinted>2023-09-08T08:55:03Z</cp:lastPrinted>
  <dcterms:created xsi:type="dcterms:W3CDTF">2022-12-27T12:06:54Z</dcterms:created>
  <dcterms:modified xsi:type="dcterms:W3CDTF">2023-09-25T09:27:30Z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