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  <sheet name="Sheet1" sheetId="2" r:id="rId2"/>
  </sheets>
  <definedNames>
    <definedName name="_xlnm._FilterDatabase" localSheetId="0" hidden="1">'Prijave tražbina'!$A$12:$T$55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  <c r="L35" i="1"/>
  <c r="N52" i="1"/>
  <c r="L52" i="1" s="1"/>
  <c r="L55" i="1" l="1"/>
  <c r="N47" i="1" l="1"/>
  <c r="L47" i="1" s="1"/>
  <c r="N49" i="1"/>
  <c r="L49" i="1" s="1"/>
  <c r="N37" i="1" l="1"/>
  <c r="L37" i="1" s="1"/>
  <c r="N15" i="1"/>
  <c r="L15" i="1" s="1"/>
  <c r="N20" i="1"/>
  <c r="L20" i="1" s="1"/>
  <c r="N44" i="1"/>
  <c r="L44" i="1" s="1"/>
  <c r="N28" i="1"/>
  <c r="L28" i="1" s="1"/>
  <c r="L26" i="1" l="1"/>
  <c r="N13" i="1"/>
  <c r="L13" i="1" s="1"/>
  <c r="N41" i="1"/>
  <c r="L41" i="1" s="1"/>
  <c r="N27" i="1"/>
  <c r="L27" i="1" s="1"/>
  <c r="H35" i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5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6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7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8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9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0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1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2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13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14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15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16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17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18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19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0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1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<sst xmlns="http://schemas.openxmlformats.org/spreadsheetml/2006/main" count="267" uniqueCount="190">
  <si>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</si>
  <si>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</si>
  <si>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</si>
  <si>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</si>
  <si>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</si>
  <si>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</si>
  <si>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</si>
  <si>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</si>
  <si>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</si>
  <si>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</si>
  <si>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</si>
  <si>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</si>
  <si>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</si>
  <si>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</si>
  <si>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</si>
  <si>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</si>
  <si>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</si>
  <si>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</si>
  <si>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</si>
  <si>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</si>
  <si>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</si>
  <si>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</si>
  <si>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</si>
  <si>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</si>
  <si>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</si>
  <si>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</si>
  <si>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</si>
  <si>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</si>
  <si>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</si>
  <si>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</si>
  <si>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</si>
  <si>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</si>
  <si>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</si>
  <si>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034-011/25-10/11</t>
  </si>
  <si>
    <t>St-30/2025</t>
  </si>
  <si>
    <t>38212930936</t>
  </si>
  <si>
    <t>GSM CENTAR d.o.o. Rijeka</t>
  </si>
  <si>
    <t>Scarpina 1, 51000 Rijeka</t>
  </si>
  <si>
    <t>Aplos d.o.o.</t>
  </si>
  <si>
    <t>91248395696</t>
  </si>
  <si>
    <t xml:space="preserve">Modruška ulica 9, 10000 Zagreb </t>
  </si>
  <si>
    <t>DA</t>
  </si>
  <si>
    <t>Atomic s.r.l.</t>
  </si>
  <si>
    <t>Via G.Amendola 168/3, 70126 Bari, Italija</t>
  </si>
  <si>
    <t>31.03.2025.</t>
  </si>
  <si>
    <t>AUTOKUĆA ŠOP d.o.o.</t>
  </si>
  <si>
    <t>27208487856</t>
  </si>
  <si>
    <t>Trtni 20, 51211 Matulji</t>
  </si>
  <si>
    <t>26187994862</t>
  </si>
  <si>
    <t>CROATIA osiguranje d.d.</t>
  </si>
  <si>
    <t>ULICA VATROSLAVA JAGIĆA 33, 10000 ZAGREB</t>
  </si>
  <si>
    <t>DONATOR d.o.o.</t>
  </si>
  <si>
    <t>27107937819</t>
  </si>
  <si>
    <t xml:space="preserve">Martina Kontuša 20, 51000 Rijeka </t>
  </si>
  <si>
    <t>DPD  CROATIA d.o.o.</t>
  </si>
  <si>
    <t>87109117191</t>
  </si>
  <si>
    <t xml:space="preserve">Slatinska ulica 7, 10360 Sesvete </t>
  </si>
  <si>
    <t>ENTHEOS d.o.o.</t>
  </si>
  <si>
    <t>59156702746</t>
  </si>
  <si>
    <t xml:space="preserve">ULICA JURJA ŽERJAVIĆA 13, 10000 ZAGREB </t>
  </si>
  <si>
    <t>e-point d.o.o.</t>
  </si>
  <si>
    <t>43010759555</t>
  </si>
  <si>
    <t>Franca Prešerna 39, 51000 Rijeka</t>
  </si>
  <si>
    <t>EURO STAR d.o.o.</t>
  </si>
  <si>
    <t>STROSSMAYEROVA 8, 51000 Rijeka</t>
  </si>
  <si>
    <t xml:space="preserve">General Logistics Systems Croatia d.o.o. </t>
  </si>
  <si>
    <t>88360795357</t>
  </si>
  <si>
    <t xml:space="preserve">Stupničke Šipkovine 22, 10255 Donji Stupnik </t>
  </si>
  <si>
    <t>GRAD RIJEKA</t>
  </si>
  <si>
    <t>54382731928</t>
  </si>
  <si>
    <t xml:space="preserve">Korzo 16, 51000 Rijeka </t>
  </si>
  <si>
    <t xml:space="preserve">HGSPOT Grupa d.o.o. </t>
  </si>
  <si>
    <t>65553879500</t>
  </si>
  <si>
    <t xml:space="preserve">AVENIJA DUBROVNIK 46, 10000 ZAGREB  </t>
  </si>
  <si>
    <t>39227445608</t>
  </si>
  <si>
    <t>IMPETUS GRUPA d.o.o.</t>
  </si>
  <si>
    <t>RIVA 6, 51000 Rijeka</t>
  </si>
  <si>
    <t xml:space="preserve">INSTAR CENTER d.o.o. </t>
  </si>
  <si>
    <t>64308723629</t>
  </si>
  <si>
    <t>ULICA ANDRIJE KAČIĆA MIOŠIĆA 22 C, 10410 VELIKA GORICA</t>
  </si>
  <si>
    <t>KD ČISTOĆA d.o.o.</t>
  </si>
  <si>
    <t>06531901714</t>
  </si>
  <si>
    <t>Dolac 14, Rijeka</t>
  </si>
  <si>
    <t>95253998581</t>
  </si>
  <si>
    <t xml:space="preserve">LJEŠIĆ ALEKSANDAR,  KNJIGOVODSTVENI SERVIS LENY </t>
  </si>
  <si>
    <t>TRG IVANA KOBLERA 2, 51000 RIJEKA</t>
  </si>
  <si>
    <t>KODAK CENTAR d.o.o.</t>
  </si>
  <si>
    <t>56307720607</t>
  </si>
  <si>
    <t>Maksimirska cesta 112 A, 10000 ZAGREB</t>
  </si>
  <si>
    <t xml:space="preserve">Mobil Leasing d.o.o. </t>
  </si>
  <si>
    <t>MOBILITOR d.o.o.</t>
  </si>
  <si>
    <t>46546867396</t>
  </si>
  <si>
    <t>ULICA CHARLESA DARWINA 6/D, 10000 ZAGREB</t>
  </si>
  <si>
    <t>NARODNE NOVINE d.d.</t>
  </si>
  <si>
    <t>64546066176</t>
  </si>
  <si>
    <t xml:space="preserve">Savski gaj XIII. 6, 10000 Zagreb </t>
  </si>
  <si>
    <t>NEW TECHNOLOGY DI DAI QILONG</t>
  </si>
  <si>
    <t>CORSO STATI UNITI 1/26, 35127 PADOVA, ITALIJA</t>
  </si>
  <si>
    <t>CAR PETAR</t>
  </si>
  <si>
    <t>72322219409</t>
  </si>
  <si>
    <t>ILICA 158, 10000 ZAGREB</t>
  </si>
  <si>
    <t xml:space="preserve">OVERSEAS TRADE Co Ltd d.o.o. </t>
  </si>
  <si>
    <t>19407280555</t>
  </si>
  <si>
    <t>Zastavnice 38 A, 10257 Hrvatski Leskovac</t>
  </si>
  <si>
    <t xml:space="preserve">PRO SIMEL d.o.o. </t>
  </si>
  <si>
    <t>60679296639</t>
  </si>
  <si>
    <t>Stružečki put 7 A, 10000 ZAGREB</t>
  </si>
  <si>
    <t xml:space="preserve">R. D. I. d.o.o. </t>
  </si>
  <si>
    <t>84236144932</t>
  </si>
  <si>
    <t>Marijana Stepčića 7, 51000 Rijeka</t>
  </si>
  <si>
    <t>REPUBLIKA HRVATSKA MINISTARSTVO FINANCIJA</t>
  </si>
  <si>
    <t>18683136487</t>
  </si>
  <si>
    <t>Katančićeva ulica 5, 10000 Zagreb</t>
  </si>
  <si>
    <t>RIJEKA plus d.o.o.</t>
  </si>
  <si>
    <t>83938812619</t>
  </si>
  <si>
    <t xml:space="preserve">Blaža Polića 2, 51000 Rijeka </t>
  </si>
  <si>
    <t>Rock and Work  d.o.o.</t>
  </si>
  <si>
    <t>ULICA JANKA LESKOVARA 6 A, 42000 VARAŽDIN</t>
  </si>
  <si>
    <t>ROOT MEDIA d.o.o.</t>
  </si>
  <si>
    <t>93450544710</t>
  </si>
  <si>
    <t xml:space="preserve">ULICA IVANA BANJAVČIĆA 22, 10000 ZAGREB </t>
  </si>
  <si>
    <t>RS GLOGAL B.V.</t>
  </si>
  <si>
    <t>Breguetlaan 1, 1438 BA Oude Meer, Nizozemska</t>
  </si>
  <si>
    <t xml:space="preserve">sMind d.o.o. </t>
  </si>
  <si>
    <t>69167525631</t>
  </si>
  <si>
    <t>Ulica grada Vukovara 269 D, 10000 Zagreb</t>
  </si>
  <si>
    <t xml:space="preserve">Sofa IT d.o.o. </t>
  </si>
  <si>
    <t xml:space="preserve">Vrbani 4, 10000 Zagreb </t>
  </si>
  <si>
    <t>TECHNOSTORE d.o.o.</t>
  </si>
  <si>
    <t xml:space="preserve">Mokrička ulica 24, 10290 Zaprešić </t>
  </si>
  <si>
    <t>TelePart Discount Distribution GmbH</t>
  </si>
  <si>
    <t>Zeller Str. 17, 73271 Holzmaden, Njemačka</t>
  </si>
  <si>
    <t>TMAP S.R.L.</t>
  </si>
  <si>
    <t>VIA DEL SANTO 53, 35010 LIMENA, ITALIJA</t>
  </si>
  <si>
    <t>XTG S.A.</t>
  </si>
  <si>
    <t>UL. RAKIETOWA 37, 54-615 WROCLAW, POLJSKA</t>
  </si>
  <si>
    <t xml:space="preserve">KOVINSKA ULICA 5, 10000 ZAGREB </t>
  </si>
  <si>
    <t>Redovna tražbina</t>
  </si>
  <si>
    <t>04.03.2025.</t>
  </si>
  <si>
    <t>Ugovor o poštanskim uslugama, računi, izvadak iz poslovnih knjiga, rješenje o ovrsi, sudski postupak u tijeku pred Trgovačkim sudom u Rijeci pod posl.br. Povrv-92/2024</t>
  </si>
  <si>
    <t xml:space="preserve">PERIĆ MATEA                                            </t>
  </si>
  <si>
    <t>89692481918</t>
  </si>
  <si>
    <t>FERDE ŠIŠIĆA 5, 23000 ZADAR</t>
  </si>
  <si>
    <t>NE</t>
  </si>
  <si>
    <t>Potrošački ugovor</t>
  </si>
  <si>
    <t>A1 Hrvatska d.o.o.</t>
  </si>
  <si>
    <t>29524210204</t>
  </si>
  <si>
    <t>VRTNI PUT 1, 10000 ZAGREB</t>
  </si>
  <si>
    <t>13.03.2025.</t>
  </si>
  <si>
    <t>DA
895,84 EUR</t>
  </si>
  <si>
    <t>Financijska agencija</t>
  </si>
  <si>
    <t xml:space="preserve">ULICA GRADA VUKOVARA 70, 10000 ZAGREB </t>
  </si>
  <si>
    <t>14.03.2025.</t>
  </si>
  <si>
    <t>Obračun naknade za provedbu osnove za plaćanje - prisilna naplata (čl.22.Zakona o provedbi ovrhe na novčanim sredstvima - NN 68/18, 02/20, 46/20, 47/20)</t>
  </si>
  <si>
    <t>17.03.2025.</t>
  </si>
  <si>
    <t>Prema pril. spec. KLASA: 423-01/25-02/2; UR. BROJ: 2170-1-11-04-25-3 od 12.03.2025. g.</t>
  </si>
  <si>
    <t>18.03.2025.</t>
  </si>
  <si>
    <t>DA
198.029,73 EUR</t>
  </si>
  <si>
    <t>Porezni dug</t>
  </si>
  <si>
    <t>Ugovor o osiguranju dodatnog zdravstvenog osiguranja br. 206790128401, Ugovor za osiguranje automobilskog kaska br. 004145237549, računi, Prijedlog za ovrhu posl.br. Ovrv-7/2025 od 02.01.2025.g., OS Rijeka (jedinstveni identifikator prijedloga: 148-2025)
Kod Općinskog suda u Rijeci pod posl.br. Ovrv-7/2025 u tijeku je ovršni postupak između vjerovnika kao ovrhovoditelja i dužnika kao ovršenika.</t>
  </si>
  <si>
    <t>ADDIKO BANK D.D.</t>
  </si>
  <si>
    <t>14036333877</t>
  </si>
  <si>
    <t xml:space="preserve">Slavonska avenija 6, 10000 ZAGREB 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</si>
  <si>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naznačio pogrešan OIB (1403633387)</t>
    </r>
  </si>
  <si>
    <t xml:space="preserve">Ugovor o otvaranju i vođenju transakcijskog računa te obavljanju platnih usluga od dana 30.01.2020.g. (prilog 1)
</t>
  </si>
  <si>
    <t>Račun za isporučenu robu</t>
  </si>
  <si>
    <t>20.03.2025.</t>
  </si>
  <si>
    <t>Izdani računi + Rješenje o ovrsi, Ovrv-21600/2024, od 19.12.2024., javni bilježnik G. Legović</t>
  </si>
  <si>
    <t>DA
45.293,45 EUR</t>
  </si>
  <si>
    <r>
      <rPr>
        <b/>
        <sz val="8"/>
        <rFont val="Arial"/>
        <family val="2"/>
        <charset val="238"/>
      </rPr>
      <t xml:space="preserve">Vjerovnik </t>
    </r>
    <r>
      <rPr>
        <sz val="8"/>
        <rFont val="Arial"/>
        <family val="2"/>
        <charset val="238"/>
      </rPr>
      <t>u prijavi nije iskazao ukupan iznos dospjele tražbine (53.036,79 + (troškovi 1.758,66 EUR))</t>
    </r>
  </si>
  <si>
    <t>DA
13.272,28 EUR</t>
  </si>
  <si>
    <t xml:space="preserve"> </t>
  </si>
  <si>
    <t>YUKATEL GmbH</t>
  </si>
  <si>
    <t>YUKA-PLATZ 1, 63303 DREIEICH</t>
  </si>
  <si>
    <t>Račun za isporučenu robu temeljem ugovornog odnosa s dužnikom</t>
  </si>
  <si>
    <t>DA
1.660,46 EUR</t>
  </si>
  <si>
    <t>Pravomoćno i ovršno Rješenje o ovrsi od 29.06.2021.godine, Ovrv-2331/2021, javni bilježnik Vesna Ćuzela</t>
  </si>
  <si>
    <t>28.03.2025.</t>
  </si>
  <si>
    <t>Kupoprodaja</t>
  </si>
  <si>
    <t>Izlučno pravo</t>
  </si>
  <si>
    <t>Ugovor o financijskom leasingu br.53042-22 s pripadajućim općim uvjetima i otplatnim planom</t>
  </si>
  <si>
    <t>DA
19.908,42 EUR</t>
  </si>
  <si>
    <t>Ugovor o financijskom leasingu br.53042-22 s pripadajućim općim uvjetima i otplatnim planom, zapisnikom o primopredaji vozila i prometnom dozvolom</t>
  </si>
  <si>
    <t>Vozilo Mercedes-Benz CLA 200, br.šasije: W1K1183871N231684</t>
  </si>
  <si>
    <t xml:space="preserve">ACQUISITUM MAGNUM d.o.o. </t>
  </si>
  <si>
    <t>89836623071</t>
  </si>
  <si>
    <t xml:space="preserve">PRILAZ VLADISLAVA BRAJKOVIĆA 4, 10000 ZAGREB </t>
  </si>
  <si>
    <t>Potraživanje s osnove naručene i plaćene, a neisporučene robe (Apple iPhone 15 PRO 128 GB, Natural Titanium)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</si>
  <si>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naveo neispravan zbroj dospjele tražbine (zbroj glavnice i kamate daju iznos od 998,83 EUR)</t>
    </r>
  </si>
  <si>
    <t>118-08-4012-25-21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</si>
</sst>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right" vertical="center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zoomScaleNormal="100" workbookViewId="0">
      <selection activeCell="D6" sqref="D6:T6"/>
    </sheetView>
  </sheetViews>
  <sheetFormatPr defaultRowHeight="12.75" x14ac:dyDescent="0.2"/>
  <cols>
    <col min="1" max="1" width="4.28515625" style="1" customWidth="1"/>
    <col min="2" max="2" width="25" style="11" bestFit="1" customWidth="1"/>
    <col min="3" max="3" width="14.5703125" style="11" customWidth="1"/>
    <col min="4" max="4" width="16.5703125" style="18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2.4257812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7.7109375" style="1" customWidth="1"/>
    <col min="20" max="20" width="11.7109375" style="1" customWidth="1"/>
  </cols>
  <sheetData>
    <row r="1" spans="1:20" s="4" customFormat="1" ht="12" x14ac:dyDescent="0.2">
      <c r="A1" s="52" t="s">
        <v>0</v>
      </c>
      <c r="B1" s="52"/>
      <c r="C1" s="52"/>
      <c r="D1" s="56" t="s">
        <v>1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s="4" customFormat="1" ht="11.25" x14ac:dyDescent="0.2">
      <c r="A2" s="52" t="s">
        <v>2</v>
      </c>
      <c r="B2" s="52"/>
      <c r="C2" s="52"/>
      <c r="D2" s="57" t="s">
        <v>44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0" s="4" customFormat="1" ht="11.25" x14ac:dyDescent="0.2">
      <c r="A3" s="52" t="s">
        <v>21</v>
      </c>
      <c r="B3" s="52" t="s">
        <v>3</v>
      </c>
      <c r="C3" s="52"/>
      <c r="D3" s="53" t="s">
        <v>33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s="4" customFormat="1" ht="11.25" x14ac:dyDescent="0.2">
      <c r="A4" s="52" t="s">
        <v>22</v>
      </c>
      <c r="B4" s="52"/>
      <c r="C4" s="52"/>
      <c r="D4" s="55" t="s">
        <v>189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</row>
    <row r="5" spans="1:20" s="4" customFormat="1" ht="11.25" x14ac:dyDescent="0.2">
      <c r="A5" s="52" t="s">
        <v>4</v>
      </c>
      <c r="B5" s="52"/>
      <c r="C5" s="52"/>
      <c r="D5" s="53" t="s">
        <v>32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s="4" customFormat="1" ht="11.25" x14ac:dyDescent="0.2">
      <c r="A6" s="52" t="s">
        <v>5</v>
      </c>
      <c r="B6" s="52"/>
      <c r="C6" s="52"/>
      <c r="D6" s="53" t="s">
        <v>34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s="4" customFormat="1" ht="11.25" x14ac:dyDescent="0.2">
      <c r="A7" s="52" t="s">
        <v>6</v>
      </c>
      <c r="B7" s="52" t="s">
        <v>3</v>
      </c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20" s="4" customFormat="1" ht="11.25" x14ac:dyDescent="0.2">
      <c r="A8" s="52" t="s">
        <v>7</v>
      </c>
      <c r="B8" s="52"/>
      <c r="C8" s="52"/>
      <c r="D8" s="53" t="s">
        <v>36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20" s="4" customFormat="1" ht="11.25" x14ac:dyDescent="0.2">
      <c r="A9" s="52" t="s">
        <v>8</v>
      </c>
      <c r="B9" s="52"/>
      <c r="C9" s="52"/>
      <c r="D9" s="54" t="s">
        <v>35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spans="1:20" s="4" customFormat="1" ht="11.25" x14ac:dyDescent="0.2">
      <c r="A10" s="52" t="s">
        <v>9</v>
      </c>
      <c r="B10" s="52"/>
      <c r="C10" s="52"/>
      <c r="D10" s="53" t="s">
        <v>37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20" s="4" customFormat="1" ht="11.25" x14ac:dyDescent="0.2">
      <c r="A11" s="5"/>
      <c r="B11" s="10"/>
      <c r="C11" s="10"/>
      <c r="D11" s="17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33.75" x14ac:dyDescent="0.2">
      <c r="A13" s="19">
        <v>1</v>
      </c>
      <c r="B13" s="20" t="s">
        <v>145</v>
      </c>
      <c r="C13" s="21" t="s">
        <v>146</v>
      </c>
      <c r="D13" s="20" t="s">
        <v>147</v>
      </c>
      <c r="E13" s="22" t="s">
        <v>137</v>
      </c>
      <c r="F13" s="19" t="s">
        <v>143</v>
      </c>
      <c r="G13" s="23"/>
      <c r="H13" s="24"/>
      <c r="I13" s="25" t="s">
        <v>41</v>
      </c>
      <c r="J13" s="25" t="s">
        <v>148</v>
      </c>
      <c r="K13" s="26"/>
      <c r="L13" s="27">
        <f>N13+P13</f>
        <v>895.84</v>
      </c>
      <c r="M13" s="26"/>
      <c r="N13" s="27">
        <f>670.25+225.59</f>
        <v>895.84</v>
      </c>
      <c r="O13" s="26"/>
      <c r="P13" s="27"/>
      <c r="Q13" s="19" t="s">
        <v>149</v>
      </c>
      <c r="R13" s="20" t="s">
        <v>176</v>
      </c>
      <c r="S13" s="25"/>
      <c r="T13" s="22"/>
    </row>
    <row r="14" spans="1:20" s="3" customFormat="1" ht="33.75" x14ac:dyDescent="0.2">
      <c r="A14" s="19">
        <v>2</v>
      </c>
      <c r="B14" s="20" t="s">
        <v>184</v>
      </c>
      <c r="C14" s="21" t="s">
        <v>185</v>
      </c>
      <c r="D14" s="20" t="s">
        <v>186</v>
      </c>
      <c r="E14" s="22" t="s">
        <v>137</v>
      </c>
      <c r="F14" s="19" t="s">
        <v>143</v>
      </c>
      <c r="G14" s="23"/>
      <c r="H14" s="24"/>
      <c r="I14" s="25" t="s">
        <v>41</v>
      </c>
      <c r="J14" s="25" t="s">
        <v>177</v>
      </c>
      <c r="K14" s="26"/>
      <c r="L14" s="27">
        <f>N14+P14</f>
        <v>1002.5</v>
      </c>
      <c r="M14" s="26"/>
      <c r="N14" s="27">
        <v>1002.5</v>
      </c>
      <c r="O14" s="26"/>
      <c r="P14" s="27"/>
      <c r="Q14" s="19"/>
      <c r="R14" s="20" t="s">
        <v>187</v>
      </c>
      <c r="S14" s="25"/>
      <c r="T14" s="22"/>
    </row>
    <row r="15" spans="1:20" s="3" customFormat="1" ht="56.25" x14ac:dyDescent="0.2">
      <c r="A15" s="19">
        <v>3</v>
      </c>
      <c r="B15" s="20" t="s">
        <v>160</v>
      </c>
      <c r="C15" s="21" t="s">
        <v>161</v>
      </c>
      <c r="D15" s="20" t="s">
        <v>162</v>
      </c>
      <c r="E15" s="22" t="s">
        <v>137</v>
      </c>
      <c r="F15" s="19" t="s">
        <v>143</v>
      </c>
      <c r="G15" s="23"/>
      <c r="H15" s="24"/>
      <c r="I15" s="25" t="s">
        <v>41</v>
      </c>
      <c r="J15" s="25" t="s">
        <v>156</v>
      </c>
      <c r="K15" s="26"/>
      <c r="L15" s="27">
        <f>N15+P15</f>
        <v>427.63000000000005</v>
      </c>
      <c r="M15" s="26"/>
      <c r="N15" s="27">
        <f>419.66+7.97</f>
        <v>427.63000000000005</v>
      </c>
      <c r="O15" s="26"/>
      <c r="P15" s="27"/>
      <c r="Q15" s="19"/>
      <c r="R15" s="28" t="s">
        <v>164</v>
      </c>
      <c r="S15" s="25"/>
      <c r="T15" s="22" t="s">
        <v>163</v>
      </c>
    </row>
    <row r="16" spans="1:20" ht="22.5" x14ac:dyDescent="0.2">
      <c r="A16" s="19">
        <v>4</v>
      </c>
      <c r="B16" s="20" t="s">
        <v>38</v>
      </c>
      <c r="C16" s="21" t="s">
        <v>39</v>
      </c>
      <c r="D16" s="20" t="s">
        <v>40</v>
      </c>
      <c r="E16" s="22"/>
      <c r="F16" s="19" t="s">
        <v>41</v>
      </c>
      <c r="G16" s="23"/>
      <c r="H16" s="24">
        <v>13826.53</v>
      </c>
      <c r="I16" s="25"/>
      <c r="J16" s="25"/>
      <c r="K16" s="26"/>
      <c r="L16" s="27"/>
      <c r="M16" s="26"/>
      <c r="N16" s="27"/>
      <c r="O16" s="26"/>
      <c r="P16" s="27"/>
      <c r="Q16" s="19"/>
      <c r="R16" s="20"/>
      <c r="S16" s="25"/>
      <c r="T16" s="22"/>
    </row>
    <row r="17" spans="1:20" ht="33.75" x14ac:dyDescent="0.2">
      <c r="A17" s="19">
        <v>5</v>
      </c>
      <c r="B17" s="29" t="s">
        <v>42</v>
      </c>
      <c r="C17" s="21"/>
      <c r="D17" s="29" t="s">
        <v>43</v>
      </c>
      <c r="E17" s="22"/>
      <c r="F17" s="19" t="s">
        <v>41</v>
      </c>
      <c r="G17" s="23"/>
      <c r="H17" s="24">
        <v>13405</v>
      </c>
      <c r="I17" s="25"/>
      <c r="J17" s="25"/>
      <c r="K17" s="26"/>
      <c r="L17" s="27"/>
      <c r="M17" s="26"/>
      <c r="N17" s="27"/>
      <c r="O17" s="26"/>
      <c r="P17" s="27"/>
      <c r="Q17" s="25"/>
      <c r="R17" s="25"/>
      <c r="S17" s="25"/>
      <c r="T17" s="22"/>
    </row>
    <row r="18" spans="1:20" x14ac:dyDescent="0.2">
      <c r="A18" s="19">
        <v>6</v>
      </c>
      <c r="B18" s="29" t="s">
        <v>45</v>
      </c>
      <c r="C18" s="21" t="s">
        <v>46</v>
      </c>
      <c r="D18" s="29" t="s">
        <v>47</v>
      </c>
      <c r="E18" s="22"/>
      <c r="F18" s="19" t="s">
        <v>41</v>
      </c>
      <c r="G18" s="23"/>
      <c r="H18" s="24">
        <v>615.29999999999995</v>
      </c>
      <c r="I18" s="25"/>
      <c r="J18" s="25"/>
      <c r="K18" s="26"/>
      <c r="L18" s="27"/>
      <c r="M18" s="26"/>
      <c r="N18" s="27"/>
      <c r="O18" s="26"/>
      <c r="P18" s="27"/>
      <c r="Q18" s="25"/>
      <c r="R18" s="20"/>
      <c r="S18" s="25"/>
      <c r="T18" s="22"/>
    </row>
    <row r="19" spans="1:20" ht="22.5" x14ac:dyDescent="0.2">
      <c r="A19" s="19">
        <v>7</v>
      </c>
      <c r="B19" s="20" t="s">
        <v>98</v>
      </c>
      <c r="C19" s="21" t="s">
        <v>99</v>
      </c>
      <c r="D19" s="20" t="s">
        <v>100</v>
      </c>
      <c r="E19" s="22"/>
      <c r="F19" s="19" t="s">
        <v>41</v>
      </c>
      <c r="G19" s="23"/>
      <c r="H19" s="24">
        <v>300</v>
      </c>
      <c r="I19" s="25"/>
      <c r="J19" s="25"/>
      <c r="K19" s="26"/>
      <c r="L19" s="27"/>
      <c r="M19" s="26"/>
      <c r="N19" s="27"/>
      <c r="O19" s="26"/>
      <c r="P19" s="27"/>
      <c r="Q19" s="25"/>
      <c r="R19" s="25"/>
      <c r="S19" s="25"/>
      <c r="T19" s="22"/>
    </row>
    <row r="20" spans="1:20" ht="123.75" x14ac:dyDescent="0.2">
      <c r="A20" s="19">
        <v>8</v>
      </c>
      <c r="B20" s="29" t="s">
        <v>49</v>
      </c>
      <c r="C20" s="21" t="s">
        <v>48</v>
      </c>
      <c r="D20" s="29" t="s">
        <v>50</v>
      </c>
      <c r="E20" s="22" t="s">
        <v>137</v>
      </c>
      <c r="F20" s="19" t="s">
        <v>41</v>
      </c>
      <c r="G20" s="23"/>
      <c r="H20" s="24">
        <v>395.22</v>
      </c>
      <c r="I20" s="25" t="s">
        <v>41</v>
      </c>
      <c r="J20" s="25" t="s">
        <v>156</v>
      </c>
      <c r="K20" s="26"/>
      <c r="L20" s="27">
        <f>N20+P20</f>
        <v>1145.7800000000002</v>
      </c>
      <c r="M20" s="26"/>
      <c r="N20" s="27">
        <f>806.2+49.98+12.5</f>
        <v>868.68000000000006</v>
      </c>
      <c r="O20" s="26"/>
      <c r="P20" s="27">
        <v>277.10000000000002</v>
      </c>
      <c r="Q20" s="25"/>
      <c r="R20" s="29" t="s">
        <v>159</v>
      </c>
      <c r="S20" s="25"/>
      <c r="T20" s="22"/>
    </row>
    <row r="21" spans="1:20" ht="22.5" x14ac:dyDescent="0.2">
      <c r="A21" s="19">
        <v>9</v>
      </c>
      <c r="B21" s="29" t="s">
        <v>51</v>
      </c>
      <c r="C21" s="21" t="s">
        <v>52</v>
      </c>
      <c r="D21" s="29" t="s">
        <v>53</v>
      </c>
      <c r="E21" s="22"/>
      <c r="F21" s="19" t="s">
        <v>41</v>
      </c>
      <c r="G21" s="23"/>
      <c r="H21" s="24">
        <v>4499.21</v>
      </c>
      <c r="I21" s="25"/>
      <c r="J21" s="25"/>
      <c r="K21" s="26"/>
      <c r="L21" s="27"/>
      <c r="M21" s="26"/>
      <c r="N21" s="27"/>
      <c r="O21" s="26"/>
      <c r="P21" s="27"/>
      <c r="Q21" s="25"/>
      <c r="R21" s="22"/>
      <c r="S21" s="25"/>
      <c r="T21" s="22"/>
    </row>
    <row r="22" spans="1:20" ht="22.5" x14ac:dyDescent="0.2">
      <c r="A22" s="19">
        <v>10</v>
      </c>
      <c r="B22" s="20" t="s">
        <v>54</v>
      </c>
      <c r="C22" s="21" t="s">
        <v>55</v>
      </c>
      <c r="D22" s="20" t="s">
        <v>56</v>
      </c>
      <c r="E22" s="22"/>
      <c r="F22" s="19" t="s">
        <v>41</v>
      </c>
      <c r="G22" s="23"/>
      <c r="H22" s="24">
        <v>1844.09</v>
      </c>
      <c r="I22" s="25"/>
      <c r="J22" s="25"/>
      <c r="K22" s="26"/>
      <c r="L22" s="27"/>
      <c r="M22" s="26"/>
      <c r="N22" s="27"/>
      <c r="O22" s="26"/>
      <c r="P22" s="27"/>
      <c r="Q22" s="25"/>
      <c r="R22" s="30"/>
      <c r="S22" s="25"/>
      <c r="T22" s="22"/>
    </row>
    <row r="23" spans="1:20" ht="33.75" x14ac:dyDescent="0.2">
      <c r="A23" s="19">
        <v>11</v>
      </c>
      <c r="B23" s="20" t="s">
        <v>57</v>
      </c>
      <c r="C23" s="21" t="s">
        <v>58</v>
      </c>
      <c r="D23" s="20" t="s">
        <v>59</v>
      </c>
      <c r="E23" s="22"/>
      <c r="F23" s="19" t="s">
        <v>41</v>
      </c>
      <c r="G23" s="23"/>
      <c r="H23" s="24">
        <v>31.35</v>
      </c>
      <c r="I23" s="25"/>
      <c r="J23" s="25"/>
      <c r="K23" s="26"/>
      <c r="L23" s="27"/>
      <c r="M23" s="26"/>
      <c r="N23" s="27"/>
      <c r="O23" s="26"/>
      <c r="P23" s="27"/>
      <c r="Q23" s="25"/>
      <c r="R23" s="30"/>
      <c r="S23" s="25"/>
      <c r="T23" s="22"/>
    </row>
    <row r="24" spans="1:20" ht="22.5" x14ac:dyDescent="0.2">
      <c r="A24" s="19">
        <v>12</v>
      </c>
      <c r="B24" s="20" t="s">
        <v>60</v>
      </c>
      <c r="C24" s="21" t="s">
        <v>61</v>
      </c>
      <c r="D24" s="20" t="s">
        <v>62</v>
      </c>
      <c r="E24" s="22"/>
      <c r="F24" s="19" t="s">
        <v>41</v>
      </c>
      <c r="G24" s="23"/>
      <c r="H24" s="24">
        <v>4474.8900000000003</v>
      </c>
      <c r="I24" s="25"/>
      <c r="J24" s="25"/>
      <c r="K24" s="26"/>
      <c r="L24" s="27"/>
      <c r="M24" s="26"/>
      <c r="N24" s="27"/>
      <c r="O24" s="26"/>
      <c r="P24" s="27"/>
      <c r="Q24" s="19"/>
      <c r="R24" s="20"/>
      <c r="S24" s="25"/>
      <c r="T24" s="22"/>
    </row>
    <row r="25" spans="1:20" ht="22.5" x14ac:dyDescent="0.2">
      <c r="A25" s="19">
        <v>13</v>
      </c>
      <c r="B25" s="29" t="s">
        <v>63</v>
      </c>
      <c r="C25" s="19">
        <v>98496717647</v>
      </c>
      <c r="D25" s="29" t="s">
        <v>64</v>
      </c>
      <c r="E25" s="25"/>
      <c r="F25" s="19" t="s">
        <v>41</v>
      </c>
      <c r="G25" s="23"/>
      <c r="H25" s="24">
        <v>2750.03</v>
      </c>
      <c r="I25" s="25"/>
      <c r="J25" s="25"/>
      <c r="K25" s="26"/>
      <c r="L25" s="27"/>
      <c r="M25" s="26"/>
      <c r="N25" s="27"/>
      <c r="O25" s="26"/>
      <c r="P25" s="27"/>
      <c r="Q25" s="25"/>
      <c r="R25" s="25"/>
      <c r="S25" s="25"/>
      <c r="T25" s="22"/>
    </row>
    <row r="26" spans="1:20" ht="45" x14ac:dyDescent="0.2">
      <c r="A26" s="19">
        <v>14</v>
      </c>
      <c r="B26" s="29" t="s">
        <v>150</v>
      </c>
      <c r="C26" s="19">
        <v>85821130368</v>
      </c>
      <c r="D26" s="29" t="s">
        <v>151</v>
      </c>
      <c r="E26" s="22" t="s">
        <v>137</v>
      </c>
      <c r="F26" s="19" t="s">
        <v>143</v>
      </c>
      <c r="G26" s="23"/>
      <c r="H26" s="24"/>
      <c r="I26" s="25" t="s">
        <v>41</v>
      </c>
      <c r="J26" s="25" t="s">
        <v>152</v>
      </c>
      <c r="K26" s="26"/>
      <c r="L26" s="27">
        <f>N26+P26</f>
        <v>9.2899999999999991</v>
      </c>
      <c r="M26" s="26"/>
      <c r="N26" s="27">
        <v>9.2899999999999991</v>
      </c>
      <c r="O26" s="26"/>
      <c r="P26" s="27"/>
      <c r="Q26" s="25"/>
      <c r="R26" s="29" t="s">
        <v>153</v>
      </c>
      <c r="S26" s="25"/>
      <c r="T26" s="22"/>
    </row>
    <row r="27" spans="1:20" ht="45" x14ac:dyDescent="0.2">
      <c r="A27" s="19">
        <v>15</v>
      </c>
      <c r="B27" s="20" t="s">
        <v>65</v>
      </c>
      <c r="C27" s="21" t="s">
        <v>66</v>
      </c>
      <c r="D27" s="20" t="s">
        <v>67</v>
      </c>
      <c r="E27" s="22" t="s">
        <v>137</v>
      </c>
      <c r="F27" s="19" t="s">
        <v>41</v>
      </c>
      <c r="G27" s="23"/>
      <c r="H27" s="24">
        <v>2262.02</v>
      </c>
      <c r="I27" s="25" t="s">
        <v>41</v>
      </c>
      <c r="J27" s="25" t="s">
        <v>138</v>
      </c>
      <c r="K27" s="26"/>
      <c r="L27" s="27">
        <f>N27+P27</f>
        <v>1792.87</v>
      </c>
      <c r="M27" s="26"/>
      <c r="N27" s="27">
        <f>1639.11+153.76</f>
        <v>1792.87</v>
      </c>
      <c r="O27" s="26"/>
      <c r="P27" s="27"/>
      <c r="Q27" s="19"/>
      <c r="R27" s="29" t="s">
        <v>139</v>
      </c>
      <c r="S27" s="25"/>
      <c r="T27" s="22"/>
    </row>
    <row r="28" spans="1:20" ht="22.5" x14ac:dyDescent="0.2">
      <c r="A28" s="19">
        <v>16</v>
      </c>
      <c r="B28" s="20" t="s">
        <v>68</v>
      </c>
      <c r="C28" s="21" t="s">
        <v>69</v>
      </c>
      <c r="D28" s="20" t="s">
        <v>70</v>
      </c>
      <c r="E28" s="22" t="s">
        <v>137</v>
      </c>
      <c r="F28" s="19" t="s">
        <v>41</v>
      </c>
      <c r="G28" s="23"/>
      <c r="H28" s="24">
        <v>1748.13</v>
      </c>
      <c r="I28" s="25" t="s">
        <v>41</v>
      </c>
      <c r="J28" s="25" t="s">
        <v>154</v>
      </c>
      <c r="K28" s="26"/>
      <c r="L28" s="27">
        <f>N28+P28</f>
        <v>1660.46</v>
      </c>
      <c r="M28" s="26"/>
      <c r="N28" s="27">
        <f>1591.18+69.28</f>
        <v>1660.46</v>
      </c>
      <c r="O28" s="26"/>
      <c r="P28" s="27"/>
      <c r="Q28" s="19" t="s">
        <v>175</v>
      </c>
      <c r="R28" s="20" t="s">
        <v>155</v>
      </c>
      <c r="S28" s="25"/>
      <c r="T28" s="22"/>
    </row>
    <row r="29" spans="1:20" ht="22.5" x14ac:dyDescent="0.2">
      <c r="A29" s="19">
        <v>17</v>
      </c>
      <c r="B29" s="29" t="s">
        <v>71</v>
      </c>
      <c r="C29" s="21" t="s">
        <v>72</v>
      </c>
      <c r="D29" s="29" t="s">
        <v>73</v>
      </c>
      <c r="E29" s="22"/>
      <c r="F29" s="19" t="s">
        <v>41</v>
      </c>
      <c r="G29" s="23"/>
      <c r="H29" s="24">
        <v>152722</v>
      </c>
      <c r="I29" s="25"/>
      <c r="J29" s="25"/>
      <c r="K29" s="26"/>
      <c r="L29" s="27"/>
      <c r="M29" s="26"/>
      <c r="N29" s="27"/>
      <c r="O29" s="26"/>
      <c r="P29" s="27"/>
      <c r="Q29" s="25"/>
      <c r="R29" s="25"/>
      <c r="S29" s="25"/>
      <c r="T29" s="22"/>
    </row>
    <row r="30" spans="1:20" x14ac:dyDescent="0.2">
      <c r="A30" s="19">
        <v>18</v>
      </c>
      <c r="B30" s="29" t="s">
        <v>75</v>
      </c>
      <c r="C30" s="21" t="s">
        <v>74</v>
      </c>
      <c r="D30" s="29" t="s">
        <v>76</v>
      </c>
      <c r="E30" s="22"/>
      <c r="F30" s="19" t="s">
        <v>41</v>
      </c>
      <c r="G30" s="23"/>
      <c r="H30" s="24">
        <v>27801.77</v>
      </c>
      <c r="I30" s="25"/>
      <c r="J30" s="25"/>
      <c r="K30" s="26"/>
      <c r="L30" s="27"/>
      <c r="M30" s="26"/>
      <c r="N30" s="27"/>
      <c r="O30" s="26"/>
      <c r="P30" s="27"/>
      <c r="Q30" s="25"/>
      <c r="R30" s="30"/>
      <c r="S30" s="25"/>
      <c r="T30" s="22"/>
    </row>
    <row r="31" spans="1:20" ht="45" x14ac:dyDescent="0.2">
      <c r="A31" s="19">
        <v>19</v>
      </c>
      <c r="B31" s="20" t="s">
        <v>77</v>
      </c>
      <c r="C31" s="21" t="s">
        <v>78</v>
      </c>
      <c r="D31" s="20" t="s">
        <v>79</v>
      </c>
      <c r="E31" s="22"/>
      <c r="F31" s="19" t="s">
        <v>41</v>
      </c>
      <c r="G31" s="23"/>
      <c r="H31" s="24">
        <v>29501.54</v>
      </c>
      <c r="I31" s="25"/>
      <c r="J31" s="25"/>
      <c r="K31" s="26"/>
      <c r="L31" s="27"/>
      <c r="M31" s="26"/>
      <c r="N31" s="27"/>
      <c r="O31" s="26"/>
      <c r="P31" s="27"/>
      <c r="Q31" s="25"/>
      <c r="R31" s="30"/>
      <c r="S31" s="25"/>
      <c r="T31" s="22"/>
    </row>
    <row r="32" spans="1:20" x14ac:dyDescent="0.2">
      <c r="A32" s="19">
        <v>20</v>
      </c>
      <c r="B32" s="29" t="s">
        <v>80</v>
      </c>
      <c r="C32" s="21" t="s">
        <v>81</v>
      </c>
      <c r="D32" s="29" t="s">
        <v>82</v>
      </c>
      <c r="E32" s="22"/>
      <c r="F32" s="19" t="s">
        <v>41</v>
      </c>
      <c r="G32" s="23"/>
      <c r="H32" s="24">
        <v>153.22999999999999</v>
      </c>
      <c r="I32" s="25"/>
      <c r="J32" s="25"/>
      <c r="K32" s="26"/>
      <c r="L32" s="27"/>
      <c r="M32" s="26"/>
      <c r="N32" s="27"/>
      <c r="O32" s="26"/>
      <c r="P32" s="27"/>
      <c r="Q32" s="25"/>
      <c r="R32" s="25"/>
      <c r="S32" s="25"/>
      <c r="T32" s="22"/>
    </row>
    <row r="33" spans="1:20" ht="33.75" x14ac:dyDescent="0.2">
      <c r="A33" s="19">
        <v>21</v>
      </c>
      <c r="B33" s="20" t="s">
        <v>86</v>
      </c>
      <c r="C33" s="21" t="s">
        <v>87</v>
      </c>
      <c r="D33" s="20" t="s">
        <v>88</v>
      </c>
      <c r="E33" s="22"/>
      <c r="F33" s="19" t="s">
        <v>41</v>
      </c>
      <c r="G33" s="23"/>
      <c r="H33" s="24">
        <v>375</v>
      </c>
      <c r="I33" s="25"/>
      <c r="J33" s="25"/>
      <c r="K33" s="26"/>
      <c r="L33" s="27"/>
      <c r="M33" s="26"/>
      <c r="N33" s="27"/>
      <c r="O33" s="26"/>
      <c r="P33" s="27"/>
      <c r="Q33" s="25"/>
      <c r="R33" s="25"/>
      <c r="S33" s="25"/>
      <c r="T33" s="22"/>
    </row>
    <row r="34" spans="1:20" ht="33.75" x14ac:dyDescent="0.2">
      <c r="A34" s="19">
        <v>22</v>
      </c>
      <c r="B34" s="20" t="s">
        <v>84</v>
      </c>
      <c r="C34" s="21" t="s">
        <v>83</v>
      </c>
      <c r="D34" s="20" t="s">
        <v>85</v>
      </c>
      <c r="E34" s="22"/>
      <c r="F34" s="19" t="s">
        <v>41</v>
      </c>
      <c r="G34" s="23"/>
      <c r="H34" s="24">
        <v>1710</v>
      </c>
      <c r="I34" s="25"/>
      <c r="J34" s="25"/>
      <c r="K34" s="26"/>
      <c r="L34" s="27"/>
      <c r="M34" s="26"/>
      <c r="N34" s="27"/>
      <c r="O34" s="26"/>
      <c r="P34" s="27"/>
      <c r="Q34" s="19"/>
      <c r="R34" s="20"/>
      <c r="S34" s="25"/>
      <c r="T34" s="22"/>
    </row>
    <row r="35" spans="1:20" ht="81.599999999999994" customHeight="1" x14ac:dyDescent="0.2">
      <c r="A35" s="50">
        <v>23</v>
      </c>
      <c r="B35" s="48" t="s">
        <v>89</v>
      </c>
      <c r="C35" s="50">
        <v>17080997510</v>
      </c>
      <c r="D35" s="48" t="s">
        <v>136</v>
      </c>
      <c r="E35" s="29" t="s">
        <v>137</v>
      </c>
      <c r="F35" s="46" t="s">
        <v>41</v>
      </c>
      <c r="G35" s="42"/>
      <c r="H35" s="44">
        <f>44582.91+759.02</f>
        <v>45341.93</v>
      </c>
      <c r="I35" s="46" t="s">
        <v>41</v>
      </c>
      <c r="J35" s="46" t="s">
        <v>177</v>
      </c>
      <c r="K35" s="26"/>
      <c r="L35" s="27">
        <f>N35+P35</f>
        <v>19428.43</v>
      </c>
      <c r="M35" s="26"/>
      <c r="N35" s="27">
        <v>1035.73</v>
      </c>
      <c r="O35" s="26"/>
      <c r="P35" s="27">
        <v>18392.7</v>
      </c>
      <c r="Q35" s="19" t="s">
        <v>181</v>
      </c>
      <c r="R35" s="29" t="s">
        <v>180</v>
      </c>
      <c r="S35" s="25"/>
      <c r="T35" s="48" t="s">
        <v>188</v>
      </c>
    </row>
    <row r="36" spans="1:20" ht="45" x14ac:dyDescent="0.2">
      <c r="A36" s="51"/>
      <c r="B36" s="49"/>
      <c r="C36" s="51"/>
      <c r="D36" s="49"/>
      <c r="E36" s="29" t="s">
        <v>179</v>
      </c>
      <c r="F36" s="47"/>
      <c r="G36" s="43"/>
      <c r="H36" s="45"/>
      <c r="I36" s="47"/>
      <c r="J36" s="47"/>
      <c r="K36" s="26"/>
      <c r="L36" s="27"/>
      <c r="M36" s="26"/>
      <c r="N36" s="27"/>
      <c r="O36" s="26"/>
      <c r="P36" s="27"/>
      <c r="Q36" s="25"/>
      <c r="R36" s="29" t="s">
        <v>182</v>
      </c>
      <c r="S36" s="29" t="s">
        <v>183</v>
      </c>
      <c r="T36" s="49"/>
    </row>
    <row r="37" spans="1:20" ht="33.75" x14ac:dyDescent="0.2">
      <c r="A37" s="19">
        <v>24</v>
      </c>
      <c r="B37" s="29" t="s">
        <v>90</v>
      </c>
      <c r="C37" s="21" t="s">
        <v>91</v>
      </c>
      <c r="D37" s="29" t="s">
        <v>92</v>
      </c>
      <c r="E37" s="22" t="s">
        <v>137</v>
      </c>
      <c r="F37" s="19" t="s">
        <v>41</v>
      </c>
      <c r="G37" s="23"/>
      <c r="H37" s="31">
        <v>11977.5</v>
      </c>
      <c r="I37" s="32" t="s">
        <v>41</v>
      </c>
      <c r="J37" s="32" t="s">
        <v>156</v>
      </c>
      <c r="K37" s="33"/>
      <c r="L37" s="34">
        <f>N37+P37</f>
        <v>4261.1000000000004</v>
      </c>
      <c r="M37" s="33"/>
      <c r="N37" s="34">
        <f>4061.25+199.85</f>
        <v>4261.1000000000004</v>
      </c>
      <c r="O37" s="33"/>
      <c r="P37" s="34"/>
      <c r="Q37" s="35"/>
      <c r="R37" s="20" t="s">
        <v>165</v>
      </c>
      <c r="S37" s="32"/>
      <c r="T37" s="22"/>
    </row>
    <row r="38" spans="1:20" ht="22.5" x14ac:dyDescent="0.2">
      <c r="A38" s="19">
        <v>25</v>
      </c>
      <c r="B38" s="20" t="s">
        <v>93</v>
      </c>
      <c r="C38" s="21" t="s">
        <v>94</v>
      </c>
      <c r="D38" s="20" t="s">
        <v>95</v>
      </c>
      <c r="E38" s="22"/>
      <c r="F38" s="19" t="s">
        <v>41</v>
      </c>
      <c r="G38" s="23"/>
      <c r="H38" s="31">
        <v>210.65</v>
      </c>
      <c r="I38" s="32"/>
      <c r="J38" s="32"/>
      <c r="K38" s="33"/>
      <c r="L38" s="34"/>
      <c r="M38" s="33"/>
      <c r="N38" s="34"/>
      <c r="O38" s="33"/>
      <c r="P38" s="34"/>
      <c r="Q38" s="32"/>
      <c r="R38" s="32"/>
      <c r="S38" s="32"/>
      <c r="T38" s="22"/>
    </row>
    <row r="39" spans="1:20" ht="33.75" x14ac:dyDescent="0.2">
      <c r="A39" s="19">
        <v>26</v>
      </c>
      <c r="B39" s="20" t="s">
        <v>96</v>
      </c>
      <c r="C39" s="21"/>
      <c r="D39" s="20" t="s">
        <v>97</v>
      </c>
      <c r="E39" s="22"/>
      <c r="F39" s="19" t="s">
        <v>41</v>
      </c>
      <c r="G39" s="23"/>
      <c r="H39" s="31">
        <v>3462.65</v>
      </c>
      <c r="I39" s="32"/>
      <c r="J39" s="32"/>
      <c r="K39" s="33"/>
      <c r="L39" s="34"/>
      <c r="M39" s="33"/>
      <c r="N39" s="34"/>
      <c r="O39" s="33"/>
      <c r="P39" s="34"/>
      <c r="Q39" s="32"/>
      <c r="R39" s="36"/>
      <c r="S39" s="32"/>
      <c r="T39" s="22"/>
    </row>
    <row r="40" spans="1:20" ht="33.75" x14ac:dyDescent="0.2">
      <c r="A40" s="19">
        <v>27</v>
      </c>
      <c r="B40" s="20" t="s">
        <v>101</v>
      </c>
      <c r="C40" s="21" t="s">
        <v>102</v>
      </c>
      <c r="D40" s="20" t="s">
        <v>103</v>
      </c>
      <c r="E40" s="22"/>
      <c r="F40" s="19" t="s">
        <v>41</v>
      </c>
      <c r="G40" s="23"/>
      <c r="H40" s="31">
        <v>136.74</v>
      </c>
      <c r="I40" s="32"/>
      <c r="J40" s="32"/>
      <c r="K40" s="33"/>
      <c r="L40" s="34"/>
      <c r="M40" s="33"/>
      <c r="N40" s="34"/>
      <c r="O40" s="33"/>
      <c r="P40" s="34"/>
      <c r="Q40" s="32"/>
      <c r="R40" s="32"/>
      <c r="S40" s="32"/>
      <c r="T40" s="22"/>
    </row>
    <row r="41" spans="1:20" ht="22.5" x14ac:dyDescent="0.2">
      <c r="A41" s="19">
        <v>28</v>
      </c>
      <c r="B41" s="20" t="s">
        <v>140</v>
      </c>
      <c r="C41" s="21" t="s">
        <v>141</v>
      </c>
      <c r="D41" s="20" t="s">
        <v>142</v>
      </c>
      <c r="E41" s="22" t="s">
        <v>137</v>
      </c>
      <c r="F41" s="19" t="s">
        <v>143</v>
      </c>
      <c r="G41" s="23"/>
      <c r="H41" s="31"/>
      <c r="I41" s="32" t="s">
        <v>41</v>
      </c>
      <c r="J41" s="37">
        <v>45728</v>
      </c>
      <c r="K41" s="33"/>
      <c r="L41" s="34">
        <f>N41+P41</f>
        <v>1161.68</v>
      </c>
      <c r="M41" s="33"/>
      <c r="N41" s="34">
        <f>1145+16.68</f>
        <v>1161.68</v>
      </c>
      <c r="O41" s="33"/>
      <c r="P41" s="34"/>
      <c r="Q41" s="32"/>
      <c r="R41" s="38" t="s">
        <v>144</v>
      </c>
      <c r="S41" s="32"/>
      <c r="T41" s="22"/>
    </row>
    <row r="42" spans="1:20" ht="22.5" x14ac:dyDescent="0.2">
      <c r="A42" s="19">
        <v>29</v>
      </c>
      <c r="B42" s="29" t="s">
        <v>104</v>
      </c>
      <c r="C42" s="21" t="s">
        <v>105</v>
      </c>
      <c r="D42" s="29" t="s">
        <v>106</v>
      </c>
      <c r="E42" s="22"/>
      <c r="F42" s="19" t="s">
        <v>41</v>
      </c>
      <c r="G42" s="23"/>
      <c r="H42" s="31">
        <v>21.33</v>
      </c>
      <c r="I42" s="32"/>
      <c r="J42" s="32"/>
      <c r="K42" s="33"/>
      <c r="L42" s="34"/>
      <c r="M42" s="33"/>
      <c r="N42" s="34"/>
      <c r="O42" s="33"/>
      <c r="P42" s="34"/>
      <c r="Q42" s="35"/>
      <c r="R42" s="36"/>
      <c r="S42" s="32"/>
      <c r="T42" s="22"/>
    </row>
    <row r="43" spans="1:20" ht="22.5" x14ac:dyDescent="0.2">
      <c r="A43" s="19">
        <v>30</v>
      </c>
      <c r="B43" s="39" t="s">
        <v>107</v>
      </c>
      <c r="C43" s="40" t="s">
        <v>108</v>
      </c>
      <c r="D43" s="39" t="s">
        <v>109</v>
      </c>
      <c r="E43" s="36"/>
      <c r="F43" s="19" t="s">
        <v>41</v>
      </c>
      <c r="G43" s="23"/>
      <c r="H43" s="24">
        <v>1757.61</v>
      </c>
      <c r="I43" s="32"/>
      <c r="J43" s="32"/>
      <c r="K43" s="33"/>
      <c r="L43" s="34"/>
      <c r="M43" s="33"/>
      <c r="N43" s="34"/>
      <c r="O43" s="33"/>
      <c r="P43" s="34"/>
      <c r="Q43" s="32"/>
      <c r="R43" s="32"/>
      <c r="S43" s="32"/>
      <c r="T43" s="36"/>
    </row>
    <row r="44" spans="1:20" ht="33.75" x14ac:dyDescent="0.2">
      <c r="A44" s="19">
        <v>31</v>
      </c>
      <c r="B44" s="29" t="s">
        <v>110</v>
      </c>
      <c r="C44" s="21" t="s">
        <v>111</v>
      </c>
      <c r="D44" s="29" t="s">
        <v>112</v>
      </c>
      <c r="E44" s="22" t="s">
        <v>137</v>
      </c>
      <c r="F44" s="19" t="s">
        <v>41</v>
      </c>
      <c r="G44" s="23"/>
      <c r="H44" s="31">
        <v>349050.25</v>
      </c>
      <c r="I44" s="32" t="s">
        <v>41</v>
      </c>
      <c r="J44" s="32" t="s">
        <v>156</v>
      </c>
      <c r="K44" s="33"/>
      <c r="L44" s="34">
        <f>N44+P44</f>
        <v>198029.73</v>
      </c>
      <c r="M44" s="33"/>
      <c r="N44" s="34">
        <f>196219.35+559.84</f>
        <v>196779.19</v>
      </c>
      <c r="O44" s="33"/>
      <c r="P44" s="34">
        <v>1250.54</v>
      </c>
      <c r="Q44" s="35" t="s">
        <v>157</v>
      </c>
      <c r="R44" s="38" t="s">
        <v>158</v>
      </c>
      <c r="S44" s="32"/>
      <c r="T44" s="22"/>
    </row>
    <row r="45" spans="1:20" ht="22.5" x14ac:dyDescent="0.2">
      <c r="A45" s="19">
        <v>32</v>
      </c>
      <c r="B45" s="39" t="s">
        <v>113</v>
      </c>
      <c r="C45" s="40" t="s">
        <v>114</v>
      </c>
      <c r="D45" s="39" t="s">
        <v>115</v>
      </c>
      <c r="E45" s="36"/>
      <c r="F45" s="19" t="s">
        <v>41</v>
      </c>
      <c r="G45" s="41"/>
      <c r="H45" s="31">
        <v>53.3</v>
      </c>
      <c r="I45" s="32"/>
      <c r="J45" s="32"/>
      <c r="K45" s="33"/>
      <c r="L45" s="34"/>
      <c r="M45" s="33"/>
      <c r="N45" s="34"/>
      <c r="O45" s="33"/>
      <c r="P45" s="34"/>
      <c r="Q45" s="32"/>
      <c r="R45" s="38"/>
      <c r="S45" s="32"/>
      <c r="T45" s="36"/>
    </row>
    <row r="46" spans="1:20" ht="33.75" x14ac:dyDescent="0.2">
      <c r="A46" s="19">
        <v>33</v>
      </c>
      <c r="B46" s="39" t="s">
        <v>116</v>
      </c>
      <c r="C46" s="35">
        <v>65045756498</v>
      </c>
      <c r="D46" s="39" t="s">
        <v>117</v>
      </c>
      <c r="E46" s="32"/>
      <c r="F46" s="19" t="s">
        <v>41</v>
      </c>
      <c r="G46" s="41"/>
      <c r="H46" s="31">
        <v>128.5</v>
      </c>
      <c r="I46" s="32"/>
      <c r="J46" s="32"/>
      <c r="K46" s="33"/>
      <c r="L46" s="34"/>
      <c r="M46" s="33"/>
      <c r="N46" s="34"/>
      <c r="O46" s="33"/>
      <c r="P46" s="34"/>
      <c r="Q46" s="32"/>
      <c r="R46" s="32"/>
      <c r="S46" s="32"/>
      <c r="T46" s="32"/>
    </row>
    <row r="47" spans="1:20" ht="33.75" x14ac:dyDescent="0.2">
      <c r="A47" s="19">
        <v>34</v>
      </c>
      <c r="B47" s="39" t="s">
        <v>118</v>
      </c>
      <c r="C47" s="21" t="s">
        <v>119</v>
      </c>
      <c r="D47" s="39" t="s">
        <v>120</v>
      </c>
      <c r="E47" s="36" t="s">
        <v>137</v>
      </c>
      <c r="F47" s="19" t="s">
        <v>41</v>
      </c>
      <c r="G47" s="23"/>
      <c r="H47" s="24">
        <v>76783.520000000004</v>
      </c>
      <c r="I47" s="32" t="s">
        <v>41</v>
      </c>
      <c r="J47" s="32" t="s">
        <v>156</v>
      </c>
      <c r="K47" s="33"/>
      <c r="L47" s="34">
        <f>N47+P47</f>
        <v>16927.060000000001</v>
      </c>
      <c r="M47" s="33"/>
      <c r="N47" s="34">
        <f>5328.05+3135.48</f>
        <v>8463.5300000000007</v>
      </c>
      <c r="O47" s="33"/>
      <c r="P47" s="34">
        <v>8463.5300000000007</v>
      </c>
      <c r="Q47" s="35" t="s">
        <v>170</v>
      </c>
      <c r="R47" s="38"/>
      <c r="S47" s="32"/>
      <c r="T47" s="36"/>
    </row>
    <row r="48" spans="1:20" ht="33.75" x14ac:dyDescent="0.2">
      <c r="A48" s="19">
        <v>35</v>
      </c>
      <c r="B48" s="39" t="s">
        <v>121</v>
      </c>
      <c r="C48" s="35"/>
      <c r="D48" s="39" t="s">
        <v>122</v>
      </c>
      <c r="E48" s="39"/>
      <c r="F48" s="19" t="s">
        <v>41</v>
      </c>
      <c r="G48" s="23"/>
      <c r="H48" s="24">
        <v>49352</v>
      </c>
      <c r="I48" s="32"/>
      <c r="J48" s="32"/>
      <c r="K48" s="33"/>
      <c r="L48" s="34" t="s">
        <v>171</v>
      </c>
      <c r="M48" s="33"/>
      <c r="N48" s="34"/>
      <c r="O48" s="33"/>
      <c r="P48" s="34"/>
      <c r="Q48" s="32"/>
      <c r="R48" s="38"/>
      <c r="S48" s="32"/>
      <c r="T48" s="22"/>
    </row>
    <row r="49" spans="1:20" ht="90" x14ac:dyDescent="0.2">
      <c r="A49" s="19">
        <v>36</v>
      </c>
      <c r="B49" s="39" t="s">
        <v>123</v>
      </c>
      <c r="C49" s="40" t="s">
        <v>124</v>
      </c>
      <c r="D49" s="39" t="s">
        <v>125</v>
      </c>
      <c r="E49" s="36" t="s">
        <v>137</v>
      </c>
      <c r="F49" s="35" t="s">
        <v>41</v>
      </c>
      <c r="G49" s="23"/>
      <c r="H49" s="24">
        <v>45293.45</v>
      </c>
      <c r="I49" s="32" t="s">
        <v>41</v>
      </c>
      <c r="J49" s="32" t="s">
        <v>166</v>
      </c>
      <c r="K49" s="33"/>
      <c r="L49" s="34">
        <f>N49+P49</f>
        <v>54795.45</v>
      </c>
      <c r="M49" s="33"/>
      <c r="N49" s="34">
        <f>45293.45+7743.34+1758.66</f>
        <v>54795.45</v>
      </c>
      <c r="O49" s="33"/>
      <c r="P49" s="34"/>
      <c r="Q49" s="35" t="s">
        <v>168</v>
      </c>
      <c r="R49" s="36" t="s">
        <v>167</v>
      </c>
      <c r="S49" s="32"/>
      <c r="T49" s="36" t="s">
        <v>169</v>
      </c>
    </row>
    <row r="50" spans="1:20" ht="22.5" x14ac:dyDescent="0.2">
      <c r="A50" s="19">
        <v>37</v>
      </c>
      <c r="B50" s="39" t="s">
        <v>126</v>
      </c>
      <c r="C50" s="35">
        <v>96366258208</v>
      </c>
      <c r="D50" s="39" t="s">
        <v>127</v>
      </c>
      <c r="E50" s="32"/>
      <c r="F50" s="32" t="s">
        <v>41</v>
      </c>
      <c r="G50" s="23"/>
      <c r="H50" s="24">
        <v>942.9</v>
      </c>
      <c r="I50" s="32"/>
      <c r="J50" s="32"/>
      <c r="K50" s="33"/>
      <c r="L50" s="34"/>
      <c r="M50" s="33"/>
      <c r="N50" s="34"/>
      <c r="O50" s="33"/>
      <c r="P50" s="34"/>
      <c r="Q50" s="32"/>
      <c r="R50" s="32"/>
      <c r="S50" s="32"/>
      <c r="T50" s="32"/>
    </row>
    <row r="51" spans="1:20" ht="22.5" x14ac:dyDescent="0.2">
      <c r="A51" s="19">
        <v>38</v>
      </c>
      <c r="B51" s="39" t="s">
        <v>128</v>
      </c>
      <c r="C51" s="35">
        <v>50390340892</v>
      </c>
      <c r="D51" s="39" t="s">
        <v>129</v>
      </c>
      <c r="E51" s="36"/>
      <c r="F51" s="32" t="s">
        <v>41</v>
      </c>
      <c r="G51" s="23"/>
      <c r="H51" s="24">
        <v>1040</v>
      </c>
      <c r="I51" s="32"/>
      <c r="J51" s="32"/>
      <c r="K51" s="33"/>
      <c r="L51" s="34"/>
      <c r="M51" s="33"/>
      <c r="N51" s="34"/>
      <c r="O51" s="33"/>
      <c r="P51" s="34"/>
      <c r="Q51" s="32"/>
      <c r="R51" s="32"/>
      <c r="S51" s="32"/>
      <c r="T51" s="32"/>
    </row>
    <row r="52" spans="1:20" ht="22.5" x14ac:dyDescent="0.2">
      <c r="A52" s="19">
        <v>39</v>
      </c>
      <c r="B52" s="39" t="s">
        <v>130</v>
      </c>
      <c r="C52" s="35">
        <v>16528150795</v>
      </c>
      <c r="D52" s="39" t="s">
        <v>131</v>
      </c>
      <c r="E52" s="36" t="s">
        <v>137</v>
      </c>
      <c r="F52" s="32" t="s">
        <v>41</v>
      </c>
      <c r="G52" s="23"/>
      <c r="H52" s="24">
        <v>641957.31000000006</v>
      </c>
      <c r="I52" s="32" t="s">
        <v>41</v>
      </c>
      <c r="J52" s="32" t="s">
        <v>177</v>
      </c>
      <c r="K52" s="33"/>
      <c r="L52" s="34">
        <f>N52+P52</f>
        <v>58591.14</v>
      </c>
      <c r="M52" s="33"/>
      <c r="N52" s="34">
        <f>58057.67+533.47</f>
        <v>58591.14</v>
      </c>
      <c r="O52" s="33"/>
      <c r="P52" s="34"/>
      <c r="Q52" s="32"/>
      <c r="R52" s="38" t="s">
        <v>178</v>
      </c>
      <c r="S52" s="32"/>
      <c r="T52" s="32"/>
    </row>
    <row r="53" spans="1:20" ht="33.75" x14ac:dyDescent="0.2">
      <c r="A53" s="19">
        <v>40</v>
      </c>
      <c r="B53" s="39" t="s">
        <v>132</v>
      </c>
      <c r="C53" s="35"/>
      <c r="D53" s="39" t="s">
        <v>133</v>
      </c>
      <c r="E53" s="32"/>
      <c r="F53" s="32" t="s">
        <v>41</v>
      </c>
      <c r="G53" s="23"/>
      <c r="H53" s="24">
        <v>70016.399999999994</v>
      </c>
      <c r="I53" s="32"/>
      <c r="J53" s="32"/>
      <c r="K53" s="33"/>
      <c r="L53" s="34"/>
      <c r="M53" s="33"/>
      <c r="N53" s="34"/>
      <c r="O53" s="33"/>
      <c r="P53" s="34"/>
      <c r="Q53" s="32"/>
      <c r="R53" s="32"/>
      <c r="S53" s="32"/>
      <c r="T53" s="32"/>
    </row>
    <row r="54" spans="1:20" ht="33.75" x14ac:dyDescent="0.2">
      <c r="A54" s="19">
        <v>41</v>
      </c>
      <c r="B54" s="39" t="s">
        <v>134</v>
      </c>
      <c r="C54" s="35"/>
      <c r="D54" s="39" t="s">
        <v>135</v>
      </c>
      <c r="E54" s="32"/>
      <c r="F54" s="32" t="s">
        <v>41</v>
      </c>
      <c r="G54" s="23"/>
      <c r="H54" s="24">
        <v>240386.5</v>
      </c>
      <c r="I54" s="32"/>
      <c r="J54" s="32"/>
      <c r="K54" s="33"/>
      <c r="L54" s="34"/>
      <c r="M54" s="33"/>
      <c r="N54" s="34"/>
      <c r="O54" s="33"/>
      <c r="P54" s="34"/>
      <c r="Q54" s="32"/>
      <c r="R54" s="32"/>
      <c r="S54" s="32"/>
      <c r="T54" s="32"/>
    </row>
    <row r="55" spans="1:20" ht="22.5" x14ac:dyDescent="0.2">
      <c r="A55" s="19">
        <v>42</v>
      </c>
      <c r="B55" s="39" t="s">
        <v>172</v>
      </c>
      <c r="C55" s="35">
        <v>78761781606</v>
      </c>
      <c r="D55" s="39" t="s">
        <v>173</v>
      </c>
      <c r="E55" s="36" t="s">
        <v>137</v>
      </c>
      <c r="F55" s="32" t="s">
        <v>143</v>
      </c>
      <c r="G55" s="23"/>
      <c r="H55" s="24"/>
      <c r="I55" s="32" t="s">
        <v>41</v>
      </c>
      <c r="J55" s="32" t="s">
        <v>166</v>
      </c>
      <c r="K55" s="33"/>
      <c r="L55" s="34">
        <f>N55+P55</f>
        <v>19128.919999999998</v>
      </c>
      <c r="M55" s="33"/>
      <c r="N55" s="34">
        <v>19128.919999999998</v>
      </c>
      <c r="O55" s="33"/>
      <c r="P55" s="34"/>
      <c r="Q55" s="32"/>
      <c r="R55" s="39" t="s">
        <v>174</v>
      </c>
      <c r="S55" s="32"/>
      <c r="T55" s="32"/>
    </row>
    <row r="56" spans="1:20" x14ac:dyDescent="0.2">
      <c r="A56" s="12"/>
      <c r="B56" s="16"/>
      <c r="C56" s="15"/>
      <c r="D56" s="16"/>
      <c r="E56" s="7"/>
      <c r="F56" s="7"/>
      <c r="G56" s="13"/>
      <c r="H56" s="14"/>
      <c r="I56" s="7"/>
      <c r="J56" s="7"/>
      <c r="K56" s="8"/>
      <c r="L56" s="9"/>
      <c r="M56" s="8"/>
      <c r="N56" s="9"/>
      <c r="O56" s="8"/>
      <c r="P56" s="9"/>
      <c r="Q56" s="7"/>
      <c r="R56" s="7"/>
      <c r="S56" s="7"/>
      <c r="T56" s="7"/>
    </row>
    <row r="57" spans="1:20" x14ac:dyDescent="0.2">
      <c r="A57" s="12"/>
      <c r="B57" s="16"/>
      <c r="C57" s="15"/>
      <c r="D57" s="16"/>
      <c r="E57" s="7"/>
      <c r="F57" s="7"/>
      <c r="G57" s="13"/>
      <c r="H57" s="14"/>
      <c r="I57" s="7"/>
      <c r="J57" s="7"/>
      <c r="K57" s="8"/>
      <c r="L57" s="9"/>
      <c r="M57" s="8"/>
      <c r="N57" s="9"/>
      <c r="O57" s="8"/>
      <c r="P57" s="9"/>
      <c r="Q57" s="7"/>
      <c r="R57" s="7"/>
      <c r="S57" s="7"/>
      <c r="T57" s="7"/>
    </row>
    <row r="58" spans="1:20" x14ac:dyDescent="0.2">
      <c r="A58" s="12"/>
      <c r="B58" s="16"/>
      <c r="C58" s="15"/>
      <c r="D58" s="16"/>
      <c r="E58" s="7"/>
      <c r="F58" s="7"/>
      <c r="G58" s="13"/>
      <c r="H58" s="14"/>
      <c r="I58" s="7"/>
      <c r="J58" s="7"/>
      <c r="K58" s="8"/>
      <c r="L58" s="9"/>
      <c r="M58" s="8"/>
      <c r="N58" s="9"/>
      <c r="O58" s="8"/>
      <c r="P58" s="9"/>
      <c r="Q58" s="7"/>
      <c r="R58" s="7"/>
      <c r="S58" s="7"/>
      <c r="T58" s="7"/>
    </row>
    <row r="59" spans="1:20" x14ac:dyDescent="0.2">
      <c r="A59" s="12"/>
      <c r="B59" s="16"/>
      <c r="C59" s="15"/>
      <c r="D59" s="16"/>
      <c r="E59" s="7"/>
      <c r="F59" s="7"/>
      <c r="G59" s="13"/>
      <c r="H59" s="14"/>
      <c r="I59" s="7"/>
      <c r="J59" s="7"/>
      <c r="K59" s="8"/>
      <c r="L59" s="9"/>
      <c r="M59" s="8"/>
      <c r="N59" s="9"/>
      <c r="O59" s="8"/>
      <c r="P59" s="9"/>
      <c r="Q59" s="7"/>
      <c r="R59" s="7"/>
      <c r="S59" s="7"/>
      <c r="T59" s="7"/>
    </row>
    <row r="60" spans="1:20" x14ac:dyDescent="0.2">
      <c r="A60" s="12"/>
      <c r="B60" s="16"/>
      <c r="C60" s="15"/>
      <c r="D60" s="16"/>
      <c r="E60" s="7"/>
      <c r="F60" s="7"/>
      <c r="G60" s="13"/>
      <c r="H60" s="14"/>
      <c r="I60" s="7"/>
      <c r="J60" s="7"/>
      <c r="K60" s="8"/>
      <c r="L60" s="9"/>
      <c r="M60" s="8"/>
      <c r="N60" s="9"/>
      <c r="O60" s="8"/>
      <c r="P60" s="9"/>
      <c r="Q60" s="7"/>
      <c r="R60" s="7"/>
      <c r="S60" s="7"/>
      <c r="T60" s="7"/>
    </row>
    <row r="61" spans="1:20" x14ac:dyDescent="0.2">
      <c r="A61" s="12"/>
      <c r="B61" s="16"/>
      <c r="C61" s="15"/>
      <c r="D61" s="16"/>
      <c r="E61" s="7"/>
      <c r="F61" s="7"/>
      <c r="G61" s="13"/>
      <c r="H61" s="14"/>
      <c r="I61" s="7"/>
      <c r="J61" s="7"/>
      <c r="K61" s="8"/>
      <c r="L61" s="9"/>
      <c r="M61" s="8"/>
      <c r="N61" s="9"/>
      <c r="O61" s="8"/>
      <c r="P61" s="9"/>
      <c r="Q61" s="7"/>
      <c r="R61" s="7"/>
      <c r="S61" s="7"/>
      <c r="T61" s="7"/>
    </row>
    <row r="62" spans="1:20" x14ac:dyDescent="0.2">
      <c r="A62" s="12"/>
      <c r="B62" s="16"/>
      <c r="C62" s="15"/>
      <c r="D62" s="16"/>
      <c r="E62" s="7"/>
      <c r="F62" s="7"/>
      <c r="G62" s="13"/>
      <c r="H62" s="14"/>
      <c r="I62" s="7"/>
      <c r="J62" s="7"/>
      <c r="K62" s="8"/>
      <c r="L62" s="9"/>
      <c r="M62" s="8"/>
      <c r="N62" s="9"/>
      <c r="O62" s="8"/>
      <c r="P62" s="9"/>
      <c r="Q62" s="7"/>
      <c r="R62" s="7"/>
      <c r="S62" s="7"/>
      <c r="T62" s="7"/>
    </row>
  </sheetData>
  <autoFilter ref="A12:T55"/>
  <sortState ref="B16:T54">
    <sortCondition ref="B16:B54"/>
  </sortState>
  <mergeCells count="3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  <mergeCell ref="A35:A36"/>
    <mergeCell ref="B35:B36"/>
    <mergeCell ref="C35:C36"/>
    <mergeCell ref="D35:D36"/>
    <mergeCell ref="F35:F36"/>
    <mergeCell ref="G35:G36"/>
    <mergeCell ref="H35:H36"/>
    <mergeCell ref="I35:I36"/>
    <mergeCell ref="J35:J36"/>
    <mergeCell ref="T35:T36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H A A B Q S w M E F A A C A A g A e 0 w + W o v Y y h u m A A A A 9 w A A A B I A H A B D b 2 5 m a W c v U G F j a 2 F n Z S 5 4 b W w g o h g A K K A U A A A A A A A A A A A A A A A A A A A A A A A A A A A A h Y 8 x D o I w G I W v Q r r T l h o T Q 3 7 K 4 O I g i d H E u D a l Q i M U 0 x b L 3 R w 8 k l c Q o 6 i b 4 / v e N 7 x 3 v 9 4 g H 9 o m u i j r d G c y l G C K I m V k V 2 p T Z a j 3 x 3 i B c g 4 b I U + i U t E o G 5 c O r s x Q 7 f 0 5 J S S E g M M M d 7 Y i j N K E H I r 1 T t a q F e g j 6 / 9 y r I 3 z w k i F O O x f Y z j D C Z 3 j h D G G K Z C J Q q H N 1 2 D j 4 G f 7 A 2 H Z N 7 6 3 i t c 2 X m 2 B T B H I + w R / A F B L A w Q U A A I A C A B 7 T D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0 w + W p G / L h m 5 B A A A l z M A A B M A H A B G b 3 J t d W x h c y 9 T Z W N 0 a W 9 u M S 5 t I K I Y A C i g F A A A A A A A A A A A A A A A A A A A A A A A A A A A A O 2 b z W 7 i S B D H 7 5 H y D i 3 n A h J Y d J u P o F U O J n h 2 n U y w h Y k P + d C o w R 1 i Y m x k G 2 Y 3 U a 4 7 l 9 2 H 2 B e Z U / J e 2 / 4 i q 9 D M j j c d V m Z I D k H V 5 e o y / l X T 9 U 8 T k F F o e y 4 w k r / w p / 2 9 / b 3 g F v v E A g f C A A 8 d U q s d g p K O x w T U y w I 4 A g 4 J 9 / c A / T G 8 u T 8 i 1 K J b N 2 L s G p Q + 2 A 4 R j z 0 3 J G 4 Y l I S r K 9 / + T I b B V Q + P P W t I X A x M e 0 K e v u A r V B c l B K p g o J z J w B i o H x V g i R 7 9 B f r c w a B k h F V 4 K F V R D d X L V 1 F 0 e 4 S r 1 v z 5 q 2 u P b H F m 3 Q j l C r h U p z O H T O l k O E r / S I C i J F y X K 0 m C y / S P 0 l w f L l X r a H l X w v X j Z R e H + D p 1 P x B 0 3 5 t 6 I b 3 1 X w i 2 i B 9 E t x t 7 i + l I a i 9 l I W g G 6 Y j s O M Y I O 9 g P j k J / T p Y 5 H A j H t 9 g d 0 5 i D 3 2 b k J e D A x 2 5 w 4 / n T Y 8 + Z T 9 1 o M C g x M q g 8 P A j 9 j l A B q h s 2 6 2 L k 9 1 g B D 4 K m M o w 9 + U I 1 D 0 r O T d k 8 U f q a 2 V N P Z e o V 0 n E Q k l / D 2 E n u 9 h V D / j c v 9 a K n G b G T 1 j G V C y V + W V L O + + X M 1 Z 1 P h 8 S P n c + 7 q k b N O q H v M X 0 U Y / K S k t 6 X z Z 4 M N K O n m c m k p U 5 f O 1 F M F f T l p z / O e 3 I l t p 7 / r J l a X w Y q M D 6 K 5 Z V 0 u v L g / C x 2 7 G q G r p 4 o T 7 8 v c 7 Z w m M x l q o b a S y Y 5 l c / k Q S / J 2 h h o u r I S 0 e w b g / W + r 2 / l s b y / Z 7 v M R 8 o s m X Z a M o 1 i l k y b X T L t 1 Z L J Q X c W J E I 6 s c N V h J M B t G 5 A W n m O i b 2 + x t 5 g 0 J q M N N c A m 4 y 2 1 s Q 7 X I E u s b f X + M P a 2 2 G C t R S m Z i F h o u m z Y K L v z N t h g r U d T D l h g i l M r W L C B N k w Q R 4 w w R 8 O p p e B v B i 1 U o w g 3 0 1 h Q 2 x T j O g n s g 4 6 c u 9 U z T D q + O T p T 7 K w n 7 7 Y C U 3 1 C K b G E i a w m B D f W 7 j 2 H c 6 F U 4 u N U + v N e 0 P Y + v / 2 h s X b G O b a 7 7 1 s 4 f j t 9 / 5 7 I W T N E e S 7 1 d t 0 I b C b J M h o k v K v q 4 d b s a 6 + s r e / G e 2 N q 2 v W P k C + W 7 5 N Q 8 V u I y C P N g J u R x u x Q a h Q 1 k Z A v l u / D U O F 2 O 0 E 4 t F O o O 1 o J z Y J V d Z O w M N C Q 8 V u K x C P t g J 9 b 1 v B e n Y / J F M o Y 6 p d a K Y Q m y n E g y m 0 W 6 h y Q i W l U K F a o a G S 2 F B J P K C S t h U q / v o H q m c 4 w U L j V G f j V O e B U 3 1 b c X q 3 N a q R Q Y U K D V W D D V W D B 1 S N H V Q 5 o W p m U E m F h q r J h q r J A 6 r m b o e e j 6 l M / U e F V v 8 R W / 1 H D P U / P 1 O t b V 2 o 3 m E z l W n o q N A a O m J r 6 I i H h o 5 2 G n p e q D I N H R V a Q 0 d s D R 3 x 0 N D R T k P P C Z W U a e i o 0 B q 6 x N b Q J R 4 a u r S 1 G j r / D z 4 p U 8 9 R o d V z i a 2 e S z z U c 2 k 7 D u V s c o 1 C 2 w E V W z 6 X G P J 5 z q M 5 E t o d z f m O o z l J o P c 7 n s O a + Z 0 O 6 d S W / 6 W s 8 l b W Y I 0 W x Q e F P g 8 D T M S 0 J P p 0 / C 4 5 9 i j B t B p 0 3 3 a 8 M Y h N n y J T N R q h F 3 9 q i Q D o 3 s w O g D d c k H s M 7 v G C W M S 1 b 8 E c z L z A i Y p n C u 7 c i T 3 G U x r 2 1 X R l G m T m h T Q A d r 1 c x 7 z Z 6 3 a N s W 7 n / W Y E 3 E y J H T D q C d / b i 3 + s O S t Y M r 8 5 I V s + C T C w Q T A h l v 3 8 V 0 h W r w t c b x G 5 W F 4 w i w E g M Z 2 h j 5 + / D m 1 3 9 Q r 1 3 v W C t U X 4 L Y b / B l B L A Q I t A B Q A A g A I A H t M P l q L 2 M o b p g A A A P c A A A A S A A A A A A A A A A A A A A A A A A A A A A B D b 2 5 m a W c v U G F j a 2 F n Z S 5 4 b W x Q S w E C L Q A U A A I A C A B 7 T D 5 a D 8 r p q 6 Q A A A D p A A A A E w A A A A A A A A A A A A A A A A D y A A A A W 0 N v b n R l b n R f V H l w Z X N d L n h t b F B L A Q I t A B Q A A g A I A H t M P l q R v y 4 Z u Q Q A A J c z A A A T A A A A A A A A A A A A A A A A A O M B A A B G b 3 J t d W x h c y 9 T Z W N 0 a W 9 u M S 5 t U E s F B g A A A A A D A A M A w g A A A O k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Y T A Q A A A A A A F B M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T o y N S 4 1 M T A z N T A y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j o y O S 4 x N j I y M j U 0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3 O j A 1 L j I y M z c x M T N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g 6 N D A u N j A x N D I 4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i k v V G F i b G U w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A 6 M j g u N T M x M j g 1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Y 6 N D g u O T E 5 N D k w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x O S k v V G F i b G U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A 6 M T Y u N z I x M j A 0 N 1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U 6 M T k u M D U y M z M 4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3 O j A 3 L j I y M z A 2 O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0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z o 1 N y 4 2 N j A w N z U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N T o z N i 4 y N j I 1 N T U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E 6 M T Q u N T E 1 O T U w N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O C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I 6 N T I u N D A x N T I 2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M w V D A 4 O j M y O j Q 5 L j U x N T Y z N D l a I i A v P j x F b n R y e S B U e X B l P S J G a W x s Q 2 9 s d W 1 u V H l w Z X M i I F Z h b H V l P S J z Q X d Z R E J n W U Y i I C 8 + P E V u d H J 5 I F R 5 c G U 9 I k Z p b G x D b 2 x 1 b W 5 O Y W 1 l c y I g V m F s d W U 9 I n N b J n F 1 b 3 Q 7 I y Z x d W 9 0 O y w m c X V v d D t O Y X p p d i B 2 a m V y b 3 Z u a W t h J n F 1 b 3 Q 7 L C Z x d W 9 0 O 0 9 J Q i Z x d W 9 0 O y w m c X V v d D t B Z H J l c 2 E g a S B z a m V k a c W h d G U m c X V v d D s s J n F 1 b 3 Q 7 T 3 N u b 3 Z h I G k g Z G 9 z c G l q Z c S H Z V x u d H J h x b 5 i a W 5 l J n F 1 b 3 Q 7 L C Z x d W 9 0 O 0 l 6 b m 9 z X G 4 o R V V S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F v U y 7 0 m P r S p Z / I 4 M 3 X L V S A A A A A A I A A A A A A A N m A A D A A A A A E A A A A G Y U 6 1 b q 6 J r t p B p O + F + v z 1 s A A A A A B I A A A K A A A A A Q A A A A a F b V P k n N F r v z S T F 7 O z a N K l A A A A B / Q G E 3 s G 7 x J y Y / 5 O K u V 6 8 M m L f V H N 2 9 F 6 T q C x 8 E V q i i M x U j 9 Q Y E I H 3 E E E r V 4 s C I g t p F x j c R m X a o / w D Z O K k h t b J o I U 1 i a w n 2 M T 2 R 0 U p q 2 r t Z B x Q A A A C M 9 k 8 C b H t E q 5 4 o Y F T V 7 F F G t M / g A A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Panić</cp:lastModifiedBy>
  <cp:lastPrinted>2024-02-19T10:50:23Z</cp:lastPrinted>
  <dcterms:created xsi:type="dcterms:W3CDTF">2022-12-27T12:06:54Z</dcterms:created>
  <dcterms:modified xsi:type="dcterms:W3CDTF">2025-03-31T10:21:15Z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