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/>
  </bookViews>
  <sheets>
    <sheet name="Prijave tražbina" sheetId="1" r:id="rId1"/>
    <sheet name="Sheet1" sheetId="2" r:id="rId2"/>
  </sheets>
  <definedNames>
    <definedName name="_xlnm._FilterDatabase" localSheetId="0" hidden="1">'Prijave tražbina'!$A$12:$T$28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3" i="1" l="1"/>
  <c r="N18" i="1"/>
  <c r="L17" i="1"/>
  <c r="L16" i="1"/>
  <c r="N16" i="1"/>
  <c r="L15" i="1"/>
  <c r="N22" i="1"/>
  <c r="L22" i="1" s="1"/>
  <c r="N24" i="1"/>
  <c r="L24" i="1" s="1"/>
  <c r="N27" i="1"/>
  <c r="L27" i="1" s="1"/>
  <c r="N26" i="1"/>
  <c r="L26" i="1" s="1"/>
  <c r="N25" i="1"/>
  <c r="L25" i="1" s="1"/>
  <c r="L18" i="1"/>
  <c r="N13" i="1" l="1"/>
  <c r="L13" i="1" s="1"/>
  <c r="L19" i="1"/>
  <c r="L21" i="1" l="1"/>
  <c r="L20" i="1" l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<sst xmlns="http://schemas.openxmlformats.org/spreadsheetml/2006/main" count="163" uniqueCount="116">
  <si>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</si>
  <si>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</si>
  <si>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</si>
  <si>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</si>
  <si>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</si>
  <si>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</si>
  <si>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</si>
  <si>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</si>
  <si>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</si>
  <si>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</si>
  <si>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</si>
  <si>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</si>
  <si>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</si>
  <si>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</si>
  <si>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</si>
  <si>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</si>
  <si>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</si>
  <si>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</si>
  <si>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</si>
  <si>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</si>
  <si>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</si>
  <si>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</si>
  <si>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</si>
  <si>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</si>
  <si>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</si>
  <si>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</si>
  <si>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</si>
  <si>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</si>
  <si>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</si>
  <si>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</si>
  <si>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</si>
  <si>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</si>
  <si>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</si>
  <si>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17.11.2025.</t>
  </si>
  <si>
    <t>034-011/25-10/20</t>
  </si>
  <si>
    <t>TRANSAGENT RAIL d.o.o. Rijeka</t>
  </si>
  <si>
    <t>28340401133</t>
  </si>
  <si>
    <t>Verdieva 6 , 51000 Rijeka, Hrvatska</t>
  </si>
  <si>
    <t>St-410/2025</t>
  </si>
  <si>
    <t>LAPAL d.o.o.</t>
  </si>
  <si>
    <t>96046401985</t>
  </si>
  <si>
    <t>ULICA MARINA STUDINA 12, SESVETE 10040 ZAGREB</t>
  </si>
  <si>
    <t>Redovna tražbina</t>
  </si>
  <si>
    <t>DA</t>
  </si>
  <si>
    <t>21.10.2025.</t>
  </si>
  <si>
    <t>Ugovor o poslovnoj suradnji i pružanju IT usluga - najma IT rješenja RISC i IT infrastrukture</t>
  </si>
  <si>
    <t>80572192786</t>
  </si>
  <si>
    <t>HŽ PUTNIČKI PRIJEVOZ d.o.o.</t>
  </si>
  <si>
    <t>STROJARSKA CESTA 11, 10000 Zagreb</t>
  </si>
  <si>
    <t>Ugovor broj 127/24</t>
  </si>
  <si>
    <t>23.10.2025.</t>
  </si>
  <si>
    <t>95670561369</t>
  </si>
  <si>
    <t xml:space="preserve">Obala kneza Trpimira 18, 23000 Zadar </t>
  </si>
  <si>
    <t xml:space="preserve">ADRIA RAIL RENT d.o.o. </t>
  </si>
  <si>
    <t>LUKA RIJEKA d.o.o.</t>
  </si>
  <si>
    <t>92590920313</t>
  </si>
  <si>
    <t>RIVA 1, 51000 RIJEKA</t>
  </si>
  <si>
    <t>NE</t>
  </si>
  <si>
    <t>28.10.2025.</t>
  </si>
  <si>
    <t>DA
1.960,00 EUR</t>
  </si>
  <si>
    <t>DA
75.000,00 EUR</t>
  </si>
  <si>
    <t>Izlučno pravo</t>
  </si>
  <si>
    <t>Ugovor broj 1/24 od 26.6.2024.g.</t>
  </si>
  <si>
    <t>Diesel električna lokomotiva 98 78 2044 026-5</t>
  </si>
  <si>
    <t>HŽ INFRASTRUKTURA d.o.o.</t>
  </si>
  <si>
    <t>39901919995</t>
  </si>
  <si>
    <t>MIHANOVIĆEVA ULICA 12, 10000 ZAGREB</t>
  </si>
  <si>
    <t>29.10.2025.</t>
  </si>
  <si>
    <t>DA
372.000,00 EUR</t>
  </si>
  <si>
    <t>Ugovor o pristupu željezničkoj infrastrukturi Republike Hrvatske 2024/2025 br. 639 od 11.11.2024.; 
Ugovor o isporuci električne energije za vuču vlakova 2025 br. 640 od 11.11.2024.;
Ugovor o korištenju uslužnih objekata, usluga u uslužnim objektima i dodatnih usluga za razdoblje važenja voznog reda 2024/2025 br. 641 od 11.11.2024.;
Ugovor broj Z-102/24 o zakupu zemljišta br. 449 od 9.7.2024</t>
  </si>
  <si>
    <t>TRANSAGENT d.o.o.</t>
  </si>
  <si>
    <t>VERDIEVA 6 , 51000 RIJEKA</t>
  </si>
  <si>
    <t>04.11.2025.</t>
  </si>
  <si>
    <t>Ugovor o najmu vozila, kamate na pozajmicu po Ugovorima o pozajmici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</si>
  <si>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 je osobno dostavio prijavu tražbine</t>
    </r>
  </si>
  <si>
    <t>Ugovor o zakupu poslovnog prostora, Ugovori o najmu vozila</t>
  </si>
  <si>
    <t>TRANSAGENT NEKRETNINE d.o.o.</t>
  </si>
  <si>
    <t>46008733648</t>
  </si>
  <si>
    <t>TVORNICA ŽELJEZNIČKIH VOZILA GREDELJ d.o.o.</t>
  </si>
  <si>
    <t>65952859647</t>
  </si>
  <si>
    <t xml:space="preserve">VUKOMEREČKA CESTA 89, 10000 ZAGREB </t>
  </si>
  <si>
    <t>Ugovor o najmu lokomotive br. 2/22 od 28.01.2022., kako je izmijenjen 1.Aneksom Ugovora o najmu lokomotive br. 2/22 od 29.04.2022., 2.Aneksom ugovora o najmu lokomotive br. 2/22 od 01.08.2022., 3.Aneksom Ugovora o najmu lokomotive br. 2/22 od 27.12.2022., 4.Aneksom Ugovora o najmu lokomotive br. 2/22 od 30.06.2023., 5.Aneksom Ugovora o najmu lokomotive br. 2/22 od 22.12.2023., te 6.Aneksom Ugovora o najmu lokomotive br. 2/22 od 27.01.2025.</t>
  </si>
  <si>
    <t>Izvadak iz registra željezničkih vozila - ovjereni prijevod na hrvatski jezik od 3.11 2025.</t>
  </si>
  <si>
    <t>Lokomotiva serije DHL 2 132 (serijski broj lokomotive 987821325048)</t>
  </si>
  <si>
    <t>03.11.2025.</t>
  </si>
  <si>
    <t>STEEL EXPRESS HOLDING AG</t>
  </si>
  <si>
    <t>LIMMATSTRASSE 264, 8005 ZURICH, ŠVICARSKA</t>
  </si>
  <si>
    <t>Ugovor o zajmu od dana 03.travnja 2025.godine</t>
  </si>
  <si>
    <t>CHE111981622</t>
  </si>
  <si>
    <t>METRANS Danubia, a.s.</t>
  </si>
  <si>
    <t>76546153123</t>
  </si>
  <si>
    <t>Povodská cesta 18, 92901 Dunajska Streda, Slovačka</t>
  </si>
  <si>
    <t>10.11.2025.</t>
  </si>
  <si>
    <t>Vjerovnik i dužnik bili su u poslovnom odnosu temeljem Okvirnog sporazuma od 13.12.2024. / Framework agreement of 13.12.2024. Za pojedinačnu uslugu prijevoza dužnik TRANSAGENT RAIL d.o.o. Izdao je račun za avansno plaćanje (račun br. 25-010-000001 od 18.09.2025., e-mail korespodencija od 18.09.2025.), temeljem kojeg je vjerovnik izvršio plaćanje. Usluga od strane dužnika TRANSAGENT RAIL d.o.o. nije nikada izvršena.</t>
  </si>
  <si>
    <t>Beacon Rail Capital Europe Gmbh</t>
  </si>
  <si>
    <t>DE813165468</t>
  </si>
  <si>
    <t>Landsberger Strasse 312, DE-80687, München, SR Njemačka</t>
  </si>
  <si>
    <t>11.12.2025.</t>
  </si>
  <si>
    <t>Račun broj 22500360 s dospijećem 1.lipanj 2025. godine, u iznosu 3.023,53 EUR i račun broj 22500224 s dospijećem 11.travnja 2025.godine, u iznosu 10.000,00 EUR, kao i pregled otvorenih stavki dobavljača predstečajnog dužnika od 31.kolovoza 2025.godine (nepotpun)</t>
  </si>
  <si>
    <t>Beacon Rail Capital Europe B.V</t>
  </si>
  <si>
    <t>56910983215</t>
  </si>
  <si>
    <t>BARBARA STROZZILAAN 366, 5TH FLOOR (EUROCENTER BUILDING 2) , 1083 HN AMSTERDAM, KRALJEVINA NIZOZEMSKA</t>
  </si>
  <si>
    <t>Beacon Rail Capital Europe Gmbh Italian Branch</t>
  </si>
  <si>
    <t>IT09869840968</t>
  </si>
  <si>
    <t>Via Pola 11, 20124 Milano, Italija</t>
  </si>
  <si>
    <t>Račun predstečajnog vjerovnika broj 42500025 s dospijećem 25.travnja 2025.godine i pregled otvorenih stavki dobavljača predstečajnog dužnika od 31.kolovoza 2025. godine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</si>
  <si>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dopunom prijave tražbine od 11.11.2025. umanjio iznos dospjele tražbine (sa 387.212,56 EUR na 349.645,67 EUR)</t>
    </r>
  </si>
  <si>
    <t>Dodatni sporazum Okvirnom ugovoru o poslovnom najmu 22.rujna 2023.godine.
Račun broj 24000669 od 06.lipnja 2024., račun broj 24000827 od 04.srpnja 2024., račun broj 24000924 od 06.kolovoza 2024., račun broj 710-001562 od 9.srpnja 2025., račun broj 710-001711 od 08. kolovoza 2025., račun broj 710-001734 od 15. kolovoza 2025., račun broj 710-001887 od 05.rujna 2025., račun broj 710-002076 od 10.listopada 2025., račun broj 710-002204 od 23.listopada 2025., priloženo uz obrazac i prijavu tražbine uz ovjerene prijevode na hrvatski jezik</t>
  </si>
  <si>
    <t>06.11.2025.</t>
  </si>
  <si>
    <t>00775236520</t>
  </si>
  <si>
    <t>Rail &amp; Sea d.o.o.</t>
  </si>
  <si>
    <t>BANI 77, 10010 BUZIN</t>
  </si>
  <si>
    <t>14.11.2025.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</si>
  <si>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prijavu tražbine dostavio izvan roka.</t>
    </r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</si>
  <si>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putem mail-a 12.11.2025. dostavio nadopunu dokumentacije prijave tražbine</t>
    </r>
  </si>
  <si>
    <t>118-08-4012-25-21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</si>
</sst>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8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 vertical="center" wrapText="1"/>
    </xf>
    <xf numFmtId="165" fontId="7" fillId="0" borderId="3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right" vertical="center"/>
    </xf>
    <xf numFmtId="165" fontId="6" fillId="0" borderId="3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165" fontId="6" fillId="0" borderId="7" xfId="0" applyNumberFormat="1" applyFont="1" applyFill="1" applyBorder="1" applyAlignment="1">
      <alignment horizontal="right" vertical="center"/>
    </xf>
    <xf numFmtId="164" fontId="4" fillId="0" borderId="7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zoomScaleNormal="100" workbookViewId="0">
      <selection activeCell="D8" sqref="D8:T8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" style="1" customWidth="1"/>
    <col min="12" max="12" width="13.7109375" style="1" customWidth="1"/>
    <col min="13" max="13" width="10.2851562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3.5703125" style="1" customWidth="1"/>
    <col min="19" max="19" width="13" style="1" customWidth="1"/>
    <col min="20" max="20" width="11.7109375" style="1" customWidth="1"/>
  </cols>
  <sheetData>
    <row r="1" spans="1:20" s="4" customFormat="1" ht="12" x14ac:dyDescent="0.2">
      <c r="A1" s="44" t="s">
        <v>0</v>
      </c>
      <c r="B1" s="44"/>
      <c r="C1" s="44"/>
      <c r="D1" s="45" t="s">
        <v>1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s="4" customFormat="1" ht="11.25" x14ac:dyDescent="0.2">
      <c r="A2" s="44" t="s">
        <v>2</v>
      </c>
      <c r="B2" s="44"/>
      <c r="C2" s="44"/>
      <c r="D2" s="46" t="s">
        <v>33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s="4" customFormat="1" ht="11.25" x14ac:dyDescent="0.2">
      <c r="A3" s="44" t="s">
        <v>21</v>
      </c>
      <c r="B3" s="44" t="s">
        <v>3</v>
      </c>
      <c r="C3" s="44"/>
      <c r="D3" s="48" t="s">
        <v>34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s="4" customFormat="1" ht="11.25" x14ac:dyDescent="0.2">
      <c r="A4" s="44" t="s">
        <v>22</v>
      </c>
      <c r="B4" s="44"/>
      <c r="C4" s="44"/>
      <c r="D4" s="47" t="s">
        <v>115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s="4" customFormat="1" ht="11.25" x14ac:dyDescent="0.2">
      <c r="A5" s="44" t="s">
        <v>4</v>
      </c>
      <c r="B5" s="44"/>
      <c r="C5" s="44"/>
      <c r="D5" s="48" t="s">
        <v>32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20" s="4" customFormat="1" ht="11.25" x14ac:dyDescent="0.2">
      <c r="A6" s="44" t="s">
        <v>5</v>
      </c>
      <c r="B6" s="44"/>
      <c r="C6" s="44"/>
      <c r="D6" s="48" t="s">
        <v>38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0" s="4" customFormat="1" ht="11.25" x14ac:dyDescent="0.2">
      <c r="A7" s="44" t="s">
        <v>6</v>
      </c>
      <c r="B7" s="44" t="s">
        <v>3</v>
      </c>
      <c r="C7" s="44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1:20" s="4" customFormat="1" ht="11.25" x14ac:dyDescent="0.2">
      <c r="A8" s="44" t="s">
        <v>7</v>
      </c>
      <c r="B8" s="44"/>
      <c r="C8" s="44"/>
      <c r="D8" s="48" t="s">
        <v>35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s="4" customFormat="1" ht="11.25" x14ac:dyDescent="0.2">
      <c r="A9" s="44" t="s">
        <v>8</v>
      </c>
      <c r="B9" s="44"/>
      <c r="C9" s="44"/>
      <c r="D9" s="49" t="s">
        <v>36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0" s="4" customFormat="1" ht="11.25" x14ac:dyDescent="0.2">
      <c r="A10" s="44" t="s">
        <v>9</v>
      </c>
      <c r="B10" s="44"/>
      <c r="C10" s="44"/>
      <c r="D10" s="48" t="s">
        <v>37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11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s="3" customFormat="1" ht="22.5" x14ac:dyDescent="0.2">
      <c r="A13" s="40">
        <v>1</v>
      </c>
      <c r="B13" s="41" t="s">
        <v>53</v>
      </c>
      <c r="C13" s="43" t="s">
        <v>51</v>
      </c>
      <c r="D13" s="41" t="s">
        <v>52</v>
      </c>
      <c r="E13" s="12" t="s">
        <v>42</v>
      </c>
      <c r="F13" s="40" t="s">
        <v>43</v>
      </c>
      <c r="G13" s="25"/>
      <c r="H13" s="27">
        <v>146687.5</v>
      </c>
      <c r="I13" s="29" t="s">
        <v>43</v>
      </c>
      <c r="J13" s="29" t="s">
        <v>58</v>
      </c>
      <c r="K13" s="13"/>
      <c r="L13" s="14">
        <f>N13+P13</f>
        <v>151687.57</v>
      </c>
      <c r="M13" s="13"/>
      <c r="N13" s="14">
        <f>146687.5+5000.07</f>
        <v>151687.57</v>
      </c>
      <c r="O13" s="13"/>
      <c r="P13" s="14"/>
      <c r="Q13" s="15" t="s">
        <v>60</v>
      </c>
      <c r="R13" s="16"/>
      <c r="S13" s="17"/>
      <c r="T13" s="12"/>
    </row>
    <row r="14" spans="1:20" s="3" customFormat="1" ht="33.75" x14ac:dyDescent="0.2">
      <c r="A14" s="32"/>
      <c r="B14" s="42"/>
      <c r="C14" s="36"/>
      <c r="D14" s="42"/>
      <c r="E14" s="12" t="s">
        <v>61</v>
      </c>
      <c r="F14" s="32"/>
      <c r="G14" s="26"/>
      <c r="H14" s="28"/>
      <c r="I14" s="30"/>
      <c r="J14" s="30"/>
      <c r="K14" s="13"/>
      <c r="L14" s="14"/>
      <c r="M14" s="13"/>
      <c r="N14" s="14"/>
      <c r="O14" s="13"/>
      <c r="P14" s="14"/>
      <c r="Q14" s="15"/>
      <c r="R14" s="16" t="s">
        <v>62</v>
      </c>
      <c r="S14" s="16" t="s">
        <v>63</v>
      </c>
      <c r="T14" s="12"/>
    </row>
    <row r="15" spans="1:20" s="3" customFormat="1" ht="78.75" x14ac:dyDescent="0.2">
      <c r="A15" s="15">
        <v>2</v>
      </c>
      <c r="B15" s="16" t="s">
        <v>94</v>
      </c>
      <c r="C15" s="18" t="s">
        <v>95</v>
      </c>
      <c r="D15" s="16" t="s">
        <v>96</v>
      </c>
      <c r="E15" s="12" t="s">
        <v>42</v>
      </c>
      <c r="F15" s="15" t="s">
        <v>43</v>
      </c>
      <c r="G15" s="19"/>
      <c r="H15" s="20">
        <v>10000</v>
      </c>
      <c r="I15" s="17" t="s">
        <v>43</v>
      </c>
      <c r="J15" s="17" t="s">
        <v>97</v>
      </c>
      <c r="K15" s="13"/>
      <c r="L15" s="14">
        <f>N15+P15</f>
        <v>13023.53</v>
      </c>
      <c r="M15" s="13"/>
      <c r="N15" s="14">
        <v>13023.53</v>
      </c>
      <c r="O15" s="13"/>
      <c r="P15" s="14"/>
      <c r="Q15" s="15"/>
      <c r="R15" s="16" t="s">
        <v>98</v>
      </c>
      <c r="S15" s="16"/>
      <c r="T15" s="12"/>
    </row>
    <row r="16" spans="1:20" s="3" customFormat="1" ht="146.25" x14ac:dyDescent="0.2">
      <c r="A16" s="15">
        <v>3</v>
      </c>
      <c r="B16" s="16" t="s">
        <v>99</v>
      </c>
      <c r="C16" s="18" t="s">
        <v>100</v>
      </c>
      <c r="D16" s="16" t="s">
        <v>101</v>
      </c>
      <c r="E16" s="12" t="s">
        <v>42</v>
      </c>
      <c r="F16" s="15" t="s">
        <v>43</v>
      </c>
      <c r="G16" s="19"/>
      <c r="H16" s="20">
        <v>461296.73</v>
      </c>
      <c r="I16" s="17" t="s">
        <v>43</v>
      </c>
      <c r="J16" s="17" t="s">
        <v>97</v>
      </c>
      <c r="K16" s="13"/>
      <c r="L16" s="14">
        <f>N16+P16</f>
        <v>447572.75</v>
      </c>
      <c r="M16" s="13"/>
      <c r="N16" s="14">
        <f>401296.73+16276.02</f>
        <v>417572.75</v>
      </c>
      <c r="O16" s="13"/>
      <c r="P16" s="14">
        <v>30000</v>
      </c>
      <c r="Q16" s="15"/>
      <c r="R16" s="16" t="s">
        <v>107</v>
      </c>
      <c r="S16" s="16"/>
      <c r="T16" s="12"/>
    </row>
    <row r="17" spans="1:20" s="3" customFormat="1" ht="56.25" x14ac:dyDescent="0.2">
      <c r="A17" s="15">
        <v>4</v>
      </c>
      <c r="B17" s="16" t="s">
        <v>102</v>
      </c>
      <c r="C17" s="18" t="s">
        <v>103</v>
      </c>
      <c r="D17" s="16" t="s">
        <v>104</v>
      </c>
      <c r="E17" s="12" t="s">
        <v>42</v>
      </c>
      <c r="F17" s="15" t="s">
        <v>43</v>
      </c>
      <c r="G17" s="19"/>
      <c r="H17" s="20">
        <v>1558</v>
      </c>
      <c r="I17" s="17" t="s">
        <v>43</v>
      </c>
      <c r="J17" s="17" t="s">
        <v>97</v>
      </c>
      <c r="K17" s="13"/>
      <c r="L17" s="14">
        <f>N17+P17</f>
        <v>1558</v>
      </c>
      <c r="M17" s="13"/>
      <c r="N17" s="14">
        <v>1558</v>
      </c>
      <c r="O17" s="13"/>
      <c r="P17" s="14"/>
      <c r="Q17" s="15"/>
      <c r="R17" s="16" t="s">
        <v>105</v>
      </c>
      <c r="S17" s="16"/>
      <c r="T17" s="12"/>
    </row>
    <row r="18" spans="1:20" s="3" customFormat="1" ht="123.75" x14ac:dyDescent="0.2">
      <c r="A18" s="15">
        <v>5</v>
      </c>
      <c r="B18" s="16" t="s">
        <v>64</v>
      </c>
      <c r="C18" s="18" t="s">
        <v>65</v>
      </c>
      <c r="D18" s="16" t="s">
        <v>66</v>
      </c>
      <c r="E18" s="12" t="s">
        <v>42</v>
      </c>
      <c r="F18" s="15" t="s">
        <v>43</v>
      </c>
      <c r="G18" s="21"/>
      <c r="H18" s="20">
        <v>275226.67</v>
      </c>
      <c r="I18" s="17" t="s">
        <v>43</v>
      </c>
      <c r="J18" s="17" t="s">
        <v>67</v>
      </c>
      <c r="K18" s="13"/>
      <c r="L18" s="22">
        <f t="shared" ref="L18:L27" si="0">N18+P18</f>
        <v>349645.67000000004</v>
      </c>
      <c r="M18" s="13"/>
      <c r="N18" s="22">
        <f>345747.83+3897.84</f>
        <v>349645.67000000004</v>
      </c>
      <c r="O18" s="13"/>
      <c r="P18" s="14"/>
      <c r="Q18" s="15" t="s">
        <v>68</v>
      </c>
      <c r="R18" s="16" t="s">
        <v>69</v>
      </c>
      <c r="S18" s="16"/>
      <c r="T18" s="12" t="s">
        <v>106</v>
      </c>
    </row>
    <row r="19" spans="1:20" s="3" customFormat="1" ht="22.5" x14ac:dyDescent="0.2">
      <c r="A19" s="15">
        <v>6</v>
      </c>
      <c r="B19" s="16" t="s">
        <v>47</v>
      </c>
      <c r="C19" s="18" t="s">
        <v>46</v>
      </c>
      <c r="D19" s="16" t="s">
        <v>48</v>
      </c>
      <c r="E19" s="12" t="s">
        <v>42</v>
      </c>
      <c r="F19" s="15" t="s">
        <v>43</v>
      </c>
      <c r="G19" s="21"/>
      <c r="H19" s="23">
        <v>289.95999999999998</v>
      </c>
      <c r="I19" s="17" t="s">
        <v>43</v>
      </c>
      <c r="J19" s="17" t="s">
        <v>50</v>
      </c>
      <c r="K19" s="13"/>
      <c r="L19" s="14">
        <f t="shared" si="0"/>
        <v>249.37</v>
      </c>
      <c r="M19" s="13"/>
      <c r="N19" s="14"/>
      <c r="O19" s="13"/>
      <c r="P19" s="14">
        <v>249.37</v>
      </c>
      <c r="Q19" s="15"/>
      <c r="R19" s="16" t="s">
        <v>49</v>
      </c>
      <c r="S19" s="17"/>
      <c r="T19" s="12"/>
    </row>
    <row r="20" spans="1:20" s="3" customFormat="1" ht="45" x14ac:dyDescent="0.2">
      <c r="A20" s="15">
        <v>7</v>
      </c>
      <c r="B20" s="16" t="s">
        <v>39</v>
      </c>
      <c r="C20" s="18" t="s">
        <v>40</v>
      </c>
      <c r="D20" s="16" t="s">
        <v>41</v>
      </c>
      <c r="E20" s="12" t="s">
        <v>42</v>
      </c>
      <c r="F20" s="15" t="s">
        <v>43</v>
      </c>
      <c r="G20" s="21"/>
      <c r="H20" s="20">
        <v>6867.5</v>
      </c>
      <c r="I20" s="17" t="s">
        <v>43</v>
      </c>
      <c r="J20" s="17" t="s">
        <v>44</v>
      </c>
      <c r="K20" s="13"/>
      <c r="L20" s="14">
        <f t="shared" si="0"/>
        <v>9985</v>
      </c>
      <c r="M20" s="13"/>
      <c r="N20" s="14">
        <v>3117.5</v>
      </c>
      <c r="O20" s="13"/>
      <c r="P20" s="14">
        <v>6867.5</v>
      </c>
      <c r="Q20" s="15"/>
      <c r="R20" s="16" t="s">
        <v>45</v>
      </c>
      <c r="S20" s="17"/>
      <c r="T20" s="12"/>
    </row>
    <row r="21" spans="1:20" s="3" customFormat="1" ht="22.5" x14ac:dyDescent="0.2">
      <c r="A21" s="15">
        <v>8</v>
      </c>
      <c r="B21" s="16" t="s">
        <v>54</v>
      </c>
      <c r="C21" s="18" t="s">
        <v>55</v>
      </c>
      <c r="D21" s="16" t="s">
        <v>56</v>
      </c>
      <c r="E21" s="12" t="s">
        <v>42</v>
      </c>
      <c r="F21" s="15" t="s">
        <v>57</v>
      </c>
      <c r="G21" s="21"/>
      <c r="H21" s="20"/>
      <c r="I21" s="17" t="s">
        <v>43</v>
      </c>
      <c r="J21" s="17" t="s">
        <v>58</v>
      </c>
      <c r="K21" s="13"/>
      <c r="L21" s="14">
        <f t="shared" si="0"/>
        <v>1960</v>
      </c>
      <c r="M21" s="13"/>
      <c r="N21" s="14">
        <v>1960</v>
      </c>
      <c r="O21" s="13"/>
      <c r="P21" s="14"/>
      <c r="Q21" s="15" t="s">
        <v>59</v>
      </c>
      <c r="R21" s="16"/>
      <c r="S21" s="17"/>
      <c r="T21" s="12"/>
    </row>
    <row r="22" spans="1:20" s="3" customFormat="1" ht="123.75" x14ac:dyDescent="0.2">
      <c r="A22" s="15">
        <v>9</v>
      </c>
      <c r="B22" s="16" t="s">
        <v>89</v>
      </c>
      <c r="C22" s="18" t="s">
        <v>90</v>
      </c>
      <c r="D22" s="16" t="s">
        <v>91</v>
      </c>
      <c r="E22" s="12" t="s">
        <v>42</v>
      </c>
      <c r="F22" s="15" t="s">
        <v>43</v>
      </c>
      <c r="G22" s="21"/>
      <c r="H22" s="20">
        <v>3009</v>
      </c>
      <c r="I22" s="17" t="s">
        <v>43</v>
      </c>
      <c r="J22" s="17" t="s">
        <v>92</v>
      </c>
      <c r="K22" s="13"/>
      <c r="L22" s="14">
        <f>N22+P22</f>
        <v>151042.81</v>
      </c>
      <c r="M22" s="13"/>
      <c r="N22" s="14">
        <f>150000+1042.81</f>
        <v>151042.81</v>
      </c>
      <c r="O22" s="13"/>
      <c r="P22" s="14"/>
      <c r="Q22" s="15"/>
      <c r="R22" s="16" t="s">
        <v>93</v>
      </c>
      <c r="S22" s="17"/>
      <c r="T22" s="12"/>
    </row>
    <row r="23" spans="1:20" s="3" customFormat="1" ht="45" x14ac:dyDescent="0.2">
      <c r="A23" s="15">
        <v>10</v>
      </c>
      <c r="B23" s="16" t="s">
        <v>110</v>
      </c>
      <c r="C23" s="18" t="s">
        <v>109</v>
      </c>
      <c r="D23" s="16" t="s">
        <v>111</v>
      </c>
      <c r="E23" s="12" t="s">
        <v>42</v>
      </c>
      <c r="F23" s="15" t="s">
        <v>43</v>
      </c>
      <c r="G23" s="21"/>
      <c r="H23" s="20">
        <v>9375</v>
      </c>
      <c r="I23" s="17" t="s">
        <v>43</v>
      </c>
      <c r="J23" s="17" t="s">
        <v>112</v>
      </c>
      <c r="K23" s="13"/>
      <c r="L23" s="14">
        <f>N23+P23</f>
        <v>18750</v>
      </c>
      <c r="M23" s="13"/>
      <c r="N23" s="14">
        <v>9375</v>
      </c>
      <c r="O23" s="13"/>
      <c r="P23" s="14">
        <v>9375</v>
      </c>
      <c r="Q23" s="15"/>
      <c r="R23" s="16"/>
      <c r="S23" s="17"/>
      <c r="T23" s="12" t="s">
        <v>113</v>
      </c>
    </row>
    <row r="24" spans="1:20" s="3" customFormat="1" ht="78.75" x14ac:dyDescent="0.2">
      <c r="A24" s="15">
        <v>11</v>
      </c>
      <c r="B24" s="16" t="s">
        <v>85</v>
      </c>
      <c r="C24" s="18" t="s">
        <v>88</v>
      </c>
      <c r="D24" s="16" t="s">
        <v>86</v>
      </c>
      <c r="E24" s="12" t="s">
        <v>42</v>
      </c>
      <c r="F24" s="15" t="s">
        <v>43</v>
      </c>
      <c r="G24" s="21"/>
      <c r="H24" s="20">
        <v>150000</v>
      </c>
      <c r="I24" s="17" t="s">
        <v>43</v>
      </c>
      <c r="J24" s="17" t="s">
        <v>108</v>
      </c>
      <c r="K24" s="13"/>
      <c r="L24" s="14">
        <f>N24+P24</f>
        <v>152270.54999999999</v>
      </c>
      <c r="M24" s="13"/>
      <c r="N24" s="14">
        <f>150000+2270.55</f>
        <v>152270.54999999999</v>
      </c>
      <c r="O24" s="13"/>
      <c r="P24" s="14"/>
      <c r="Q24" s="15"/>
      <c r="R24" s="16" t="s">
        <v>87</v>
      </c>
      <c r="S24" s="17"/>
      <c r="T24" s="12" t="s">
        <v>114</v>
      </c>
    </row>
    <row r="25" spans="1:20" s="3" customFormat="1" ht="45" x14ac:dyDescent="0.2">
      <c r="A25" s="15">
        <v>12</v>
      </c>
      <c r="B25" s="24" t="s">
        <v>70</v>
      </c>
      <c r="C25" s="15">
        <v>65317199776</v>
      </c>
      <c r="D25" s="24" t="s">
        <v>71</v>
      </c>
      <c r="E25" s="12" t="s">
        <v>42</v>
      </c>
      <c r="F25" s="15" t="s">
        <v>43</v>
      </c>
      <c r="G25" s="21"/>
      <c r="H25" s="23">
        <v>22731.13</v>
      </c>
      <c r="I25" s="17" t="s">
        <v>43</v>
      </c>
      <c r="J25" s="17" t="s">
        <v>72</v>
      </c>
      <c r="K25" s="13"/>
      <c r="L25" s="14">
        <f t="shared" si="0"/>
        <v>27763.13</v>
      </c>
      <c r="M25" s="13"/>
      <c r="N25" s="14">
        <f>22731.13+569.5</f>
        <v>23300.63</v>
      </c>
      <c r="O25" s="13"/>
      <c r="P25" s="14">
        <v>4462.5</v>
      </c>
      <c r="Q25" s="15"/>
      <c r="R25" s="16" t="s">
        <v>73</v>
      </c>
      <c r="S25" s="17"/>
      <c r="T25" s="12" t="s">
        <v>74</v>
      </c>
    </row>
    <row r="26" spans="1:20" s="3" customFormat="1" ht="45" x14ac:dyDescent="0.2">
      <c r="A26" s="15">
        <v>13</v>
      </c>
      <c r="B26" s="16" t="s">
        <v>76</v>
      </c>
      <c r="C26" s="18" t="s">
        <v>77</v>
      </c>
      <c r="D26" s="16" t="s">
        <v>71</v>
      </c>
      <c r="E26" s="12" t="s">
        <v>42</v>
      </c>
      <c r="F26" s="15" t="s">
        <v>43</v>
      </c>
      <c r="G26" s="21"/>
      <c r="H26" s="23">
        <v>49871.51</v>
      </c>
      <c r="I26" s="17" t="s">
        <v>43</v>
      </c>
      <c r="J26" s="17" t="s">
        <v>72</v>
      </c>
      <c r="K26" s="13"/>
      <c r="L26" s="14">
        <f t="shared" si="0"/>
        <v>57715.7</v>
      </c>
      <c r="M26" s="13"/>
      <c r="N26" s="14">
        <f>49871.51+1859.46</f>
        <v>51730.97</v>
      </c>
      <c r="O26" s="13"/>
      <c r="P26" s="14">
        <v>5984.73</v>
      </c>
      <c r="Q26" s="15"/>
      <c r="R26" s="16" t="s">
        <v>75</v>
      </c>
      <c r="S26" s="17"/>
      <c r="T26" s="12" t="s">
        <v>74</v>
      </c>
    </row>
    <row r="27" spans="1:20" ht="123.75" x14ac:dyDescent="0.2">
      <c r="A27" s="31">
        <v>14</v>
      </c>
      <c r="B27" s="33" t="s">
        <v>78</v>
      </c>
      <c r="C27" s="35" t="s">
        <v>79</v>
      </c>
      <c r="D27" s="33" t="s">
        <v>80</v>
      </c>
      <c r="E27" s="12" t="s">
        <v>42</v>
      </c>
      <c r="F27" s="31" t="s">
        <v>43</v>
      </c>
      <c r="G27" s="39"/>
      <c r="H27" s="38">
        <v>125562.5</v>
      </c>
      <c r="I27" s="37" t="s">
        <v>43</v>
      </c>
      <c r="J27" s="37" t="s">
        <v>84</v>
      </c>
      <c r="K27" s="13"/>
      <c r="L27" s="14">
        <f t="shared" si="0"/>
        <v>179513.31</v>
      </c>
      <c r="M27" s="13"/>
      <c r="N27" s="14">
        <f>125562.5+3261.31</f>
        <v>128823.81</v>
      </c>
      <c r="O27" s="13"/>
      <c r="P27" s="14">
        <v>50689.5</v>
      </c>
      <c r="Q27" s="15"/>
      <c r="R27" s="24" t="s">
        <v>81</v>
      </c>
      <c r="S27" s="17"/>
      <c r="T27" s="12"/>
    </row>
    <row r="28" spans="1:20" ht="56.25" x14ac:dyDescent="0.2">
      <c r="A28" s="32"/>
      <c r="B28" s="34"/>
      <c r="C28" s="36"/>
      <c r="D28" s="34"/>
      <c r="E28" s="12" t="s">
        <v>61</v>
      </c>
      <c r="F28" s="32"/>
      <c r="G28" s="26"/>
      <c r="H28" s="28"/>
      <c r="I28" s="30"/>
      <c r="J28" s="30"/>
      <c r="K28" s="13"/>
      <c r="L28" s="14"/>
      <c r="M28" s="13"/>
      <c r="N28" s="14"/>
      <c r="O28" s="13"/>
      <c r="P28" s="14"/>
      <c r="Q28" s="15"/>
      <c r="R28" s="24" t="s">
        <v>82</v>
      </c>
      <c r="S28" s="24" t="s">
        <v>83</v>
      </c>
      <c r="T28" s="12"/>
    </row>
  </sheetData>
  <sortState ref="B14:H27">
    <sortCondition ref="B14:B27"/>
  </sortState>
  <mergeCells count="38">
    <mergeCell ref="A7:C7"/>
    <mergeCell ref="D7:T7"/>
    <mergeCell ref="A8:C8"/>
    <mergeCell ref="D8:T8"/>
    <mergeCell ref="A9:C9"/>
    <mergeCell ref="D9:T9"/>
    <mergeCell ref="D13:D14"/>
    <mergeCell ref="F13:F14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G13:G14"/>
    <mergeCell ref="H13:H14"/>
    <mergeCell ref="I13:I14"/>
    <mergeCell ref="J13:J14"/>
    <mergeCell ref="A27:A28"/>
    <mergeCell ref="B27:B28"/>
    <mergeCell ref="C27:C28"/>
    <mergeCell ref="D27:D28"/>
    <mergeCell ref="I27:I28"/>
    <mergeCell ref="J27:J28"/>
    <mergeCell ref="H27:H28"/>
    <mergeCell ref="G27:G28"/>
    <mergeCell ref="F27:F28"/>
    <mergeCell ref="A13:A14"/>
    <mergeCell ref="B13:B14"/>
    <mergeCell ref="C13:C14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Škunca</cp:lastModifiedBy>
  <cp:lastPrinted>2024-02-19T10:50:23Z</cp:lastPrinted>
  <dcterms:created xsi:type="dcterms:W3CDTF">2022-12-27T12:06:54Z</dcterms:created>
  <dcterms:modified xsi:type="dcterms:W3CDTF">2025-11-17T12:15:47Z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