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5. - SELIN d.o.o. Rijeka (St 182-2026 )\Tablica prijavljenih tražbina uz prijave tražbina\"/>
    </mc:Choice>
  </mc:AlternateContent>
  <xr:revisionPtr revIDLastSave="0" documentId="13_ncr:1_{B6B6B802-928D-4633-BD7D-2B1494662B9E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5" i="1" l="1"/>
  <c r="L35" i="1" s="1"/>
  <c r="N33" i="1"/>
  <c r="L33" i="1" s="1"/>
  <c r="N32" i="1"/>
  <c r="L32" i="1" s="1"/>
  <c r="L18" i="1"/>
  <c r="N29" i="1"/>
  <c r="L29" i="1" s="1"/>
  <c r="N25" i="1"/>
  <c r="L25" i="1" s="1"/>
  <c r="N21" i="1"/>
  <c r="L21" i="1" s="1"/>
  <c r="N16" i="1"/>
  <c r="L16" i="1" s="1"/>
  <c r="N19" i="1" l="1"/>
  <c r="L19" i="1" s="1"/>
  <c r="N15" i="1"/>
  <c r="L15" i="1" s="1"/>
  <c r="N13" i="1" l="1"/>
  <c r="L13" i="1" s="1"/>
  <c r="N28" i="1" l="1"/>
  <c r="L28" i="1" s="1"/>
  <c r="N17" i="1" l="1"/>
  <c r="L17" i="1" s="1"/>
  <c r="N20" i="1"/>
  <c r="L20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<sst xmlns="http://schemas.openxmlformats.org/spreadsheetml/2006/main" count="187" uniqueCount="132">
  <si>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</si>
  <si>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</si>
  <si>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</si>
  <si>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</si>
  <si>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</si>
  <si>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</si>
  <si>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</si>
  <si>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</si>
  <si>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</si>
  <si>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</si>
  <si>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</si>
  <si>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</si>
  <si>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</si>
  <si>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</si>
  <si>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</si>
  <si>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</si>
  <si>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</si>
  <si>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</si>
  <si>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</si>
  <si>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</si>
  <si>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</si>
  <si>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</si>
  <si>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</si>
  <si>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</si>
  <si>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</si>
  <si>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</si>
  <si>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</si>
  <si>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</si>
  <si>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</si>
  <si>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</si>
  <si>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</si>
  <si>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</si>
  <si>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034-011/26-10/15</t>
  </si>
  <si>
    <t>Trgovački sud u Rijeci</t>
  </si>
  <si>
    <t>SELIN d.o.o. Rijeka</t>
  </si>
  <si>
    <t>41403416261</t>
  </si>
  <si>
    <t xml:space="preserve">Ante Starčevića 8, 51000 Rijeka          </t>
  </si>
  <si>
    <t>DRŽAVNE NEKRETNINE d.o.o.</t>
  </si>
  <si>
    <t>79058504140</t>
  </si>
  <si>
    <t>PLANINSKA ULICA 1, 10135 ZAGREB</t>
  </si>
  <si>
    <t>DA</t>
  </si>
  <si>
    <t>fides et ratio d.o.o.</t>
  </si>
  <si>
    <t>26835583635</t>
  </si>
  <si>
    <t>Dr. Maxa Josepha Örtela 4, 51410 Opatija</t>
  </si>
  <si>
    <t>GRAD RIJEKA</t>
  </si>
  <si>
    <t>54382731928</t>
  </si>
  <si>
    <t>KORZO 16, 51000 RIJEKA</t>
  </si>
  <si>
    <t xml:space="preserve">HEP - Opskrba d.o.o. </t>
  </si>
  <si>
    <t>63073332379</t>
  </si>
  <si>
    <t>ULICA GRADA VUKOVARA 37, 10000 ZAGREB</t>
  </si>
  <si>
    <t>68419124305</t>
  </si>
  <si>
    <t>Hrvatska radiotelevizija</t>
  </si>
  <si>
    <t xml:space="preserve">Prisavlje 3, 10000 Zagreb </t>
  </si>
  <si>
    <t>Hrvatski Telekom d.d.</t>
  </si>
  <si>
    <t>81793146560</t>
  </si>
  <si>
    <t>RADNIČKA CESTA 21, 10000 ZAGREB</t>
  </si>
  <si>
    <t>INGENS GROUP d.o.o.</t>
  </si>
  <si>
    <t>09594941214</t>
  </si>
  <si>
    <t>Dolac 3 C, 51000 Rijeka</t>
  </si>
  <si>
    <t>06531901714</t>
  </si>
  <si>
    <t>Dolac 14, 51000 Rijeka</t>
  </si>
  <si>
    <t>KD VODOVOD I KANALIZACIJA d.o.o.</t>
  </si>
  <si>
    <t xml:space="preserve">KD ČISTOĆA d.o.o. </t>
  </si>
  <si>
    <t>80805858278</t>
  </si>
  <si>
    <t>M obrada d.o.o.</t>
  </si>
  <si>
    <t>73699054684</t>
  </si>
  <si>
    <t xml:space="preserve">ULICA GRADA VUKOVARA 271, 10000 ZAGREB </t>
  </si>
  <si>
    <t>MERKUR OSIGURANJE d.d.</t>
  </si>
  <si>
    <t xml:space="preserve">ULICA LJUDEVITA POSAVSKOG 31, 10000 ZAGREB </t>
  </si>
  <si>
    <t>08937835435</t>
  </si>
  <si>
    <t>JANKA POLIĆA KAMOVA 8, 51000 RIJEKA</t>
  </si>
  <si>
    <t>SAVIĆ TANJA, vl. obrt MIA FIGLIA</t>
  </si>
  <si>
    <t>43203821179</t>
  </si>
  <si>
    <t>REPUBLIKA HRVATSKA MINISTARSTVO FINANCIJA</t>
  </si>
  <si>
    <t>18683136487</t>
  </si>
  <si>
    <t xml:space="preserve">Katančićeva ulica 5, 10000 Zagreb </t>
  </si>
  <si>
    <t>KOČAN MIRELA</t>
  </si>
  <si>
    <t>75169855766</t>
  </si>
  <si>
    <t>NOVI LIST d.d.</t>
  </si>
  <si>
    <t>44110106406</t>
  </si>
  <si>
    <t>ZVONIMIROVA 20 A, 51000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</si>
  <si>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adresu koja nije ista prema podacima u OIB sustavu (VRTAČE 25 D, 51216 VIŠKOVO)</t>
    </r>
  </si>
  <si>
    <t>RUBEŠI 137 H, 51215 KASTAV</t>
  </si>
  <si>
    <t>Obveze s temelja tekuće nabave u gotovini</t>
  </si>
  <si>
    <t>Robna Kuća RI d.o.o.</t>
  </si>
  <si>
    <t>60375086749</t>
  </si>
  <si>
    <t>RIVA 6, 51000 RIJEKA</t>
  </si>
  <si>
    <t>Pendeš Sanja, VL. OBRTA SP</t>
  </si>
  <si>
    <t>67497691041</t>
  </si>
  <si>
    <t>Lukoni - Luconi 32, 52474 RADINI - RADINI</t>
  </si>
  <si>
    <t>VISUAL VISIONARY LTD</t>
  </si>
  <si>
    <t>GB144303349</t>
  </si>
  <si>
    <t>52-56, STANDARD RD, LONDON, UK</t>
  </si>
  <si>
    <t>VITALIS VODA d.o.o.</t>
  </si>
  <si>
    <t>56561032745</t>
  </si>
  <si>
    <t xml:space="preserve">BIBIĆI 55, 52342 BIBIĆI </t>
  </si>
  <si>
    <t>ZAGREBAČKA BANKA D.D.</t>
  </si>
  <si>
    <t>92963223473</t>
  </si>
  <si>
    <t>TRG BANA JOSIPA JELAČIĆA 10, 10000 ZAGREB</t>
  </si>
  <si>
    <t>St-182/2026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</si>
  <si>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specificirao vjerovnike za obveze s temelja tekuće nabave</t>
    </r>
  </si>
  <si>
    <t>Redovna tražbina</t>
  </si>
  <si>
    <t>22.04.2026.</t>
  </si>
  <si>
    <t>Usluga prikupljanja i odvoza komunalnog otpada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</si>
  <si>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podnio prijavu tražbine neposrednom dostavom</t>
    </r>
  </si>
  <si>
    <t>27.04.2026.</t>
  </si>
  <si>
    <t>Ovrhe i redovni računi</t>
  </si>
  <si>
    <t>30.04.2026.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</si>
  <si>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</si>
  <si>
    <t>Porezni dug</t>
  </si>
  <si>
    <t>DA
1.644,92 EUR</t>
  </si>
  <si>
    <t>05.05.2026.</t>
  </si>
  <si>
    <t>Ugovor o zakupu poslovnog prostora 5-N-226/24 od 27. studenog 2024, otkaz ugovora o zakupu od 13. veljače 2026., izvadak otvorenih stavki od 29. travnja 2026.</t>
  </si>
  <si>
    <t>DA
10.000,00 EUR</t>
  </si>
  <si>
    <t>Prema pril. spec. KLASA: 423-01/26-02/3; UR.BROJ: 2170-1-11-00-26-3 od 04.05.2026.g.</t>
  </si>
  <si>
    <t>DA
886,05 EUR</t>
  </si>
  <si>
    <t>06.05.2026.</t>
  </si>
  <si>
    <t>Ugovor o opskrbi električnom energijom O-24-205167</t>
  </si>
  <si>
    <t>Pružanje vodnih usluga</t>
  </si>
  <si>
    <t>11.05.2026.</t>
  </si>
  <si>
    <t>Račun za obavljenu uslugu oglašavanja</t>
  </si>
  <si>
    <t>12.05.2026.</t>
  </si>
  <si>
    <t>-Ugovor o snošenju troškova u Robnoj kući RI od 31. siječnja 2024. sklopljen između društva Robna Kuća RI d.o.o., kao Upravitelja, društva Tosh Informatika d.o.o., kao Suvlasnika, i društva SELIN d.o.o., kao Zakupnika (kojim se Zakupnik obvezao Upravitelju podmirivati zajedničke troškove poslovnog prostora te troškove utroška električne energije)
-​Zapisnik sa sastanka suvlasnika Robne Kuće RI, održanog 20. prosinca 2024. godine (usvojen iznos troškova za 2025. godinu)
​-kriteriji utvrđeni člankom 2. stavkom 3. Ugovora o snošenju troškova u Robnoj kući RI radi obračuna iznosa troškova električne energije</t>
  </si>
  <si>
    <t>Računi za najam aparata za vodu i za vodu 18,9L (1422-100-1, 1725-100-2, 1747-100-1, 2189-100-2, 2547-100-1, 2673-100-2)</t>
  </si>
  <si>
    <t>Ugovor o izdavanju i korištenju Business Master Card kartice - transakcijski model, broj ugovora 3312016171, broj kreditne partije 5702276220 od dana 27.11.2024.</t>
  </si>
  <si>
    <t>DA
2.200,00 EUR</t>
  </si>
  <si>
    <t>Potraživanje po naknadi i ostala potraživanja i obveze temeljem Ugovora o otvaranju i vođenju transkacijskog računa i obavljanju platnih usluga broj 2006509123 račun HR3423600001103036907 od dana 12.12.2022.g. Ugovora o univerzalnom paketu-računu 1 za sve od dana 12.12.2022.g.</t>
  </si>
  <si>
    <t>14.05.2026.</t>
  </si>
  <si>
    <t>Ugovor o izdavanju garancije, broj ugovora 2404006857, od dana 27.11.2024. i Dodatak Ugovoru o izdavanju garancije od dana 28.10.2025. temeljem kojeg je dana 08.05.2026. izvršeno plaćanje i otvorena interventna partija 5702448813</t>
  </si>
  <si>
    <t>118-08-4012-26-19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</si>
  <si>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naveo pogrešne podatke o dužniku (CONCESSUM d.o.o.)</t>
    </r>
  </si>
  <si>
    <t>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</si>
</sst>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24" style="1" customWidth="1"/>
    <col min="20" max="20" width="11.6640625" style="1" customWidth="1"/>
  </cols>
  <sheetData>
    <row r="1" spans="1:20" s="4" customFormat="1" ht="12" x14ac:dyDescent="0.2">
      <c r="A1" s="48" t="s">
        <v>0</v>
      </c>
      <c r="B1" s="48"/>
      <c r="C1" s="48"/>
      <c r="D1" s="49" t="s">
        <v>1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s="4" customFormat="1" ht="10.199999999999999" x14ac:dyDescent="0.2">
      <c r="A2" s="48" t="s">
        <v>2</v>
      </c>
      <c r="B2" s="48"/>
      <c r="C2" s="48"/>
      <c r="D2" s="50" t="s">
        <v>131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s="4" customFormat="1" ht="10.199999999999999" x14ac:dyDescent="0.2">
      <c r="A3" s="48" t="s">
        <v>21</v>
      </c>
      <c r="B3" s="48" t="s">
        <v>3</v>
      </c>
      <c r="C3" s="48"/>
      <c r="D3" s="51" t="s">
        <v>32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</row>
    <row r="4" spans="1:20" s="4" customFormat="1" ht="10.199999999999999" x14ac:dyDescent="0.2">
      <c r="A4" s="48" t="s">
        <v>22</v>
      </c>
      <c r="B4" s="48"/>
      <c r="C4" s="48"/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s="4" customFormat="1" ht="10.199999999999999" x14ac:dyDescent="0.2">
      <c r="A5" s="48" t="s">
        <v>4</v>
      </c>
      <c r="B5" s="48"/>
      <c r="C5" s="48"/>
      <c r="D5" s="51" t="s">
        <v>33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s="4" customFormat="1" ht="10.199999999999999" x14ac:dyDescent="0.2">
      <c r="A6" s="48" t="s">
        <v>5</v>
      </c>
      <c r="B6" s="48"/>
      <c r="C6" s="48"/>
      <c r="D6" s="51" t="s">
        <v>99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s="4" customFormat="1" ht="10.199999999999999" x14ac:dyDescent="0.2">
      <c r="A7" s="48" t="s">
        <v>6</v>
      </c>
      <c r="B7" s="48" t="s">
        <v>3</v>
      </c>
      <c r="C7" s="48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4" customFormat="1" ht="10.199999999999999" x14ac:dyDescent="0.2">
      <c r="A8" s="48" t="s">
        <v>7</v>
      </c>
      <c r="B8" s="48"/>
      <c r="C8" s="48"/>
      <c r="D8" s="51" t="s">
        <v>34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s="4" customFormat="1" ht="10.199999999999999" x14ac:dyDescent="0.2">
      <c r="A9" s="48" t="s">
        <v>8</v>
      </c>
      <c r="B9" s="48"/>
      <c r="C9" s="48"/>
      <c r="D9" s="52" t="s">
        <v>35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s="4" customFormat="1" ht="10.199999999999999" x14ac:dyDescent="0.2">
      <c r="A10" s="48" t="s">
        <v>9</v>
      </c>
      <c r="B10" s="48"/>
      <c r="C10" s="48"/>
      <c r="D10" s="51" t="s">
        <v>36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51" x14ac:dyDescent="0.25">
      <c r="A13" s="12">
        <v>1</v>
      </c>
      <c r="B13" s="13" t="s">
        <v>37</v>
      </c>
      <c r="C13" s="14" t="s">
        <v>38</v>
      </c>
      <c r="D13" s="13" t="s">
        <v>39</v>
      </c>
      <c r="E13" s="15" t="s">
        <v>101</v>
      </c>
      <c r="F13" s="12" t="s">
        <v>40</v>
      </c>
      <c r="G13" s="16"/>
      <c r="H13" s="17">
        <v>2517.63</v>
      </c>
      <c r="I13" s="18" t="s">
        <v>40</v>
      </c>
      <c r="J13" s="18" t="s">
        <v>111</v>
      </c>
      <c r="K13" s="19"/>
      <c r="L13" s="20">
        <f>N13+P13</f>
        <v>4892.34</v>
      </c>
      <c r="M13" s="19"/>
      <c r="N13" s="20">
        <f>4740.85+151.49</f>
        <v>4892.34</v>
      </c>
      <c r="O13" s="19"/>
      <c r="P13" s="20"/>
      <c r="Q13" s="12" t="s">
        <v>113</v>
      </c>
      <c r="R13" s="13" t="s">
        <v>112</v>
      </c>
      <c r="S13" s="21"/>
      <c r="T13" s="15" t="s">
        <v>108</v>
      </c>
    </row>
    <row r="14" spans="1:20" ht="20.399999999999999" x14ac:dyDescent="0.25">
      <c r="A14" s="12">
        <v>2</v>
      </c>
      <c r="B14" s="13" t="s">
        <v>41</v>
      </c>
      <c r="C14" s="14" t="s">
        <v>42</v>
      </c>
      <c r="D14" s="13" t="s">
        <v>43</v>
      </c>
      <c r="E14" s="15"/>
      <c r="F14" s="12" t="s">
        <v>40</v>
      </c>
      <c r="G14" s="16"/>
      <c r="H14" s="17">
        <v>893.76</v>
      </c>
      <c r="I14" s="18"/>
      <c r="J14" s="18"/>
      <c r="K14" s="19"/>
      <c r="L14" s="20"/>
      <c r="M14" s="19"/>
      <c r="N14" s="20"/>
      <c r="O14" s="19"/>
      <c r="P14" s="20"/>
      <c r="Q14" s="12"/>
      <c r="R14" s="13"/>
      <c r="S14" s="21"/>
      <c r="T14" s="15"/>
    </row>
    <row r="15" spans="1:20" ht="20.399999999999999" x14ac:dyDescent="0.25">
      <c r="A15" s="12">
        <v>3</v>
      </c>
      <c r="B15" s="13" t="s">
        <v>44</v>
      </c>
      <c r="C15" s="14" t="s">
        <v>45</v>
      </c>
      <c r="D15" s="13" t="s">
        <v>46</v>
      </c>
      <c r="E15" s="15" t="s">
        <v>101</v>
      </c>
      <c r="F15" s="12" t="s">
        <v>40</v>
      </c>
      <c r="G15" s="16"/>
      <c r="H15" s="17">
        <v>6396.98</v>
      </c>
      <c r="I15" s="18" t="s">
        <v>40</v>
      </c>
      <c r="J15" s="18" t="s">
        <v>111</v>
      </c>
      <c r="K15" s="19"/>
      <c r="L15" s="20">
        <f t="shared" ref="L15:L21" si="0">N15+P15</f>
        <v>12444.150000000001</v>
      </c>
      <c r="M15" s="19"/>
      <c r="N15" s="20">
        <f>12209.12+235.03</f>
        <v>12444.150000000001</v>
      </c>
      <c r="O15" s="19"/>
      <c r="P15" s="20"/>
      <c r="Q15" s="12" t="s">
        <v>115</v>
      </c>
      <c r="R15" s="13" t="s">
        <v>114</v>
      </c>
      <c r="S15" s="21"/>
      <c r="T15" s="15"/>
    </row>
    <row r="16" spans="1:20" ht="30.6" x14ac:dyDescent="0.25">
      <c r="A16" s="12">
        <v>4</v>
      </c>
      <c r="B16" s="13" t="s">
        <v>47</v>
      </c>
      <c r="C16" s="14" t="s">
        <v>48</v>
      </c>
      <c r="D16" s="13" t="s">
        <v>49</v>
      </c>
      <c r="E16" s="15" t="s">
        <v>101</v>
      </c>
      <c r="F16" s="12" t="s">
        <v>40</v>
      </c>
      <c r="G16" s="16"/>
      <c r="H16" s="17">
        <v>171.09</v>
      </c>
      <c r="I16" s="18" t="s">
        <v>40</v>
      </c>
      <c r="J16" s="18" t="s">
        <v>111</v>
      </c>
      <c r="K16" s="19"/>
      <c r="L16" s="20">
        <f t="shared" si="0"/>
        <v>732.75</v>
      </c>
      <c r="M16" s="19"/>
      <c r="N16" s="20">
        <f>598.88+10.48</f>
        <v>609.36</v>
      </c>
      <c r="O16" s="19"/>
      <c r="P16" s="20">
        <v>123.39</v>
      </c>
      <c r="Q16" s="12"/>
      <c r="R16" s="13" t="s">
        <v>117</v>
      </c>
      <c r="S16" s="21"/>
      <c r="T16" s="15"/>
    </row>
    <row r="17" spans="1:20" ht="20.399999999999999" x14ac:dyDescent="0.25">
      <c r="A17" s="12">
        <v>5</v>
      </c>
      <c r="B17" s="13" t="s">
        <v>51</v>
      </c>
      <c r="C17" s="14" t="s">
        <v>50</v>
      </c>
      <c r="D17" s="13" t="s">
        <v>52</v>
      </c>
      <c r="E17" s="15" t="s">
        <v>101</v>
      </c>
      <c r="F17" s="12" t="s">
        <v>40</v>
      </c>
      <c r="G17" s="16"/>
      <c r="H17" s="17">
        <v>127.44</v>
      </c>
      <c r="I17" s="18" t="s">
        <v>40</v>
      </c>
      <c r="J17" s="18" t="s">
        <v>105</v>
      </c>
      <c r="K17" s="19"/>
      <c r="L17" s="20">
        <f t="shared" si="0"/>
        <v>243.15</v>
      </c>
      <c r="M17" s="19"/>
      <c r="N17" s="20">
        <f>234.3+8.85</f>
        <v>243.15</v>
      </c>
      <c r="O17" s="19"/>
      <c r="P17" s="20"/>
      <c r="Q17" s="12"/>
      <c r="R17" s="13" t="s">
        <v>106</v>
      </c>
      <c r="S17" s="21"/>
      <c r="T17" s="15"/>
    </row>
    <row r="18" spans="1:20" ht="71.400000000000006" x14ac:dyDescent="0.25">
      <c r="A18" s="12">
        <v>6</v>
      </c>
      <c r="B18" s="13" t="s">
        <v>53</v>
      </c>
      <c r="C18" s="14" t="s">
        <v>54</v>
      </c>
      <c r="D18" s="13" t="s">
        <v>55</v>
      </c>
      <c r="E18" s="15" t="s">
        <v>101</v>
      </c>
      <c r="F18" s="12" t="s">
        <v>40</v>
      </c>
      <c r="G18" s="16"/>
      <c r="H18" s="22">
        <v>218.85</v>
      </c>
      <c r="I18" s="18" t="s">
        <v>40</v>
      </c>
      <c r="J18" s="18" t="s">
        <v>116</v>
      </c>
      <c r="K18" s="19"/>
      <c r="L18" s="20">
        <f t="shared" si="0"/>
        <v>1925.15</v>
      </c>
      <c r="M18" s="19"/>
      <c r="N18" s="20">
        <v>1925.15</v>
      </c>
      <c r="O18" s="19"/>
      <c r="P18" s="20"/>
      <c r="Q18" s="12"/>
      <c r="R18" s="13"/>
      <c r="S18" s="21"/>
      <c r="T18" s="15" t="s">
        <v>130</v>
      </c>
    </row>
    <row r="19" spans="1:20" ht="51" x14ac:dyDescent="0.25">
      <c r="A19" s="12">
        <v>7</v>
      </c>
      <c r="B19" s="13" t="s">
        <v>56</v>
      </c>
      <c r="C19" s="14" t="s">
        <v>57</v>
      </c>
      <c r="D19" s="13" t="s">
        <v>58</v>
      </c>
      <c r="E19" s="15" t="s">
        <v>101</v>
      </c>
      <c r="F19" s="12" t="s">
        <v>40</v>
      </c>
      <c r="G19" s="16"/>
      <c r="H19" s="17">
        <v>3269.07</v>
      </c>
      <c r="I19" s="18" t="s">
        <v>40</v>
      </c>
      <c r="J19" s="18" t="s">
        <v>116</v>
      </c>
      <c r="K19" s="19"/>
      <c r="L19" s="20">
        <f t="shared" si="0"/>
        <v>6006.12</v>
      </c>
      <c r="M19" s="19"/>
      <c r="N19" s="20">
        <f>3003.06</f>
        <v>3003.06</v>
      </c>
      <c r="O19" s="19"/>
      <c r="P19" s="20">
        <v>3003.06</v>
      </c>
      <c r="Q19" s="12"/>
      <c r="R19" s="13"/>
      <c r="S19" s="21"/>
      <c r="T19" s="15" t="s">
        <v>108</v>
      </c>
    </row>
    <row r="20" spans="1:20" ht="51" x14ac:dyDescent="0.25">
      <c r="A20" s="12">
        <v>8</v>
      </c>
      <c r="B20" s="13" t="s">
        <v>62</v>
      </c>
      <c r="C20" s="14" t="s">
        <v>59</v>
      </c>
      <c r="D20" s="13" t="s">
        <v>60</v>
      </c>
      <c r="E20" s="15" t="s">
        <v>101</v>
      </c>
      <c r="F20" s="12" t="s">
        <v>40</v>
      </c>
      <c r="G20" s="16"/>
      <c r="H20" s="17">
        <v>282.81</v>
      </c>
      <c r="I20" s="18" t="s">
        <v>40</v>
      </c>
      <c r="J20" s="18" t="s">
        <v>102</v>
      </c>
      <c r="K20" s="19"/>
      <c r="L20" s="20">
        <f t="shared" si="0"/>
        <v>592.87999999999988</v>
      </c>
      <c r="M20" s="19"/>
      <c r="N20" s="20">
        <f>505.28+23.31</f>
        <v>528.58999999999992</v>
      </c>
      <c r="O20" s="19"/>
      <c r="P20" s="20">
        <v>64.290000000000006</v>
      </c>
      <c r="Q20" s="12"/>
      <c r="R20" s="13" t="s">
        <v>103</v>
      </c>
      <c r="S20" s="21"/>
      <c r="T20" s="15" t="s">
        <v>104</v>
      </c>
    </row>
    <row r="21" spans="1:20" ht="20.399999999999999" x14ac:dyDescent="0.25">
      <c r="A21" s="12">
        <v>9</v>
      </c>
      <c r="B21" s="13" t="s">
        <v>61</v>
      </c>
      <c r="C21" s="14" t="s">
        <v>63</v>
      </c>
      <c r="D21" s="13" t="s">
        <v>60</v>
      </c>
      <c r="E21" s="15" t="s">
        <v>101</v>
      </c>
      <c r="F21" s="12" t="s">
        <v>40</v>
      </c>
      <c r="G21" s="16"/>
      <c r="H21" s="17">
        <v>31.68</v>
      </c>
      <c r="I21" s="18" t="s">
        <v>40</v>
      </c>
      <c r="J21" s="18" t="s">
        <v>116</v>
      </c>
      <c r="K21" s="19"/>
      <c r="L21" s="20">
        <f t="shared" si="0"/>
        <v>74.84</v>
      </c>
      <c r="M21" s="19"/>
      <c r="N21" s="20">
        <f>72.94+1.9</f>
        <v>74.84</v>
      </c>
      <c r="O21" s="19"/>
      <c r="P21" s="20"/>
      <c r="Q21" s="12"/>
      <c r="R21" s="13" t="s">
        <v>118</v>
      </c>
      <c r="S21" s="21"/>
      <c r="T21" s="15"/>
    </row>
    <row r="22" spans="1:20" ht="91.8" x14ac:dyDescent="0.25">
      <c r="A22" s="12">
        <v>10</v>
      </c>
      <c r="B22" s="13" t="s">
        <v>76</v>
      </c>
      <c r="C22" s="14" t="s">
        <v>77</v>
      </c>
      <c r="D22" s="13" t="s">
        <v>82</v>
      </c>
      <c r="E22" s="15"/>
      <c r="F22" s="12" t="s">
        <v>40</v>
      </c>
      <c r="G22" s="16"/>
      <c r="H22" s="17">
        <v>88605.52</v>
      </c>
      <c r="I22" s="18"/>
      <c r="J22" s="18"/>
      <c r="K22" s="19"/>
      <c r="L22" s="20"/>
      <c r="M22" s="19"/>
      <c r="N22" s="20"/>
      <c r="O22" s="19"/>
      <c r="P22" s="20"/>
      <c r="Q22" s="12"/>
      <c r="R22" s="13"/>
      <c r="S22" s="21"/>
      <c r="T22" s="15" t="s">
        <v>81</v>
      </c>
    </row>
    <row r="23" spans="1:20" ht="30.6" x14ac:dyDescent="0.25">
      <c r="A23" s="12">
        <v>11</v>
      </c>
      <c r="B23" s="13" t="s">
        <v>64</v>
      </c>
      <c r="C23" s="14" t="s">
        <v>65</v>
      </c>
      <c r="D23" s="13" t="s">
        <v>66</v>
      </c>
      <c r="E23" s="15"/>
      <c r="F23" s="12" t="s">
        <v>40</v>
      </c>
      <c r="G23" s="16"/>
      <c r="H23" s="17">
        <v>12.5</v>
      </c>
      <c r="I23" s="18"/>
      <c r="J23" s="18"/>
      <c r="K23" s="19"/>
      <c r="L23" s="20"/>
      <c r="M23" s="19"/>
      <c r="N23" s="20"/>
      <c r="O23" s="19"/>
      <c r="P23" s="20"/>
      <c r="Q23" s="12"/>
      <c r="R23" s="13"/>
      <c r="S23" s="21"/>
      <c r="T23" s="15"/>
    </row>
    <row r="24" spans="1:20" ht="30.6" x14ac:dyDescent="0.25">
      <c r="A24" s="12">
        <v>12</v>
      </c>
      <c r="B24" s="13" t="s">
        <v>67</v>
      </c>
      <c r="C24" s="14" t="s">
        <v>69</v>
      </c>
      <c r="D24" s="13" t="s">
        <v>68</v>
      </c>
      <c r="E24" s="15"/>
      <c r="F24" s="12" t="s">
        <v>40</v>
      </c>
      <c r="G24" s="16"/>
      <c r="H24" s="17">
        <v>469.45</v>
      </c>
      <c r="I24" s="18"/>
      <c r="J24" s="18"/>
      <c r="K24" s="19"/>
      <c r="L24" s="20"/>
      <c r="M24" s="19"/>
      <c r="N24" s="20"/>
      <c r="O24" s="19"/>
      <c r="P24" s="20"/>
      <c r="Q24" s="12"/>
      <c r="R24" s="13"/>
      <c r="S24" s="21"/>
      <c r="T24" s="15"/>
    </row>
    <row r="25" spans="1:20" ht="51" x14ac:dyDescent="0.25">
      <c r="A25" s="12">
        <v>13</v>
      </c>
      <c r="B25" s="13" t="s">
        <v>78</v>
      </c>
      <c r="C25" s="14" t="s">
        <v>79</v>
      </c>
      <c r="D25" s="13" t="s">
        <v>80</v>
      </c>
      <c r="E25" s="15" t="s">
        <v>101</v>
      </c>
      <c r="F25" s="12" t="s">
        <v>40</v>
      </c>
      <c r="G25" s="16"/>
      <c r="H25" s="17">
        <v>1368.13</v>
      </c>
      <c r="I25" s="18" t="s">
        <v>40</v>
      </c>
      <c r="J25" s="18" t="s">
        <v>119</v>
      </c>
      <c r="K25" s="19"/>
      <c r="L25" s="20">
        <f>N25+P25</f>
        <v>1535.46</v>
      </c>
      <c r="M25" s="19"/>
      <c r="N25" s="20">
        <f>1368.13+167.33</f>
        <v>1535.46</v>
      </c>
      <c r="O25" s="19"/>
      <c r="P25" s="20"/>
      <c r="Q25" s="12"/>
      <c r="R25" s="13" t="s">
        <v>120</v>
      </c>
      <c r="S25" s="21"/>
      <c r="T25" s="15" t="s">
        <v>108</v>
      </c>
    </row>
    <row r="26" spans="1:20" ht="61.2" x14ac:dyDescent="0.25">
      <c r="A26" s="12">
        <v>14</v>
      </c>
      <c r="B26" s="13" t="s">
        <v>83</v>
      </c>
      <c r="C26" s="14"/>
      <c r="D26" s="13"/>
      <c r="E26" s="15"/>
      <c r="F26" s="12"/>
      <c r="G26" s="16"/>
      <c r="H26" s="17">
        <v>20274.27</v>
      </c>
      <c r="I26" s="18"/>
      <c r="J26" s="18"/>
      <c r="K26" s="19"/>
      <c r="L26" s="20"/>
      <c r="M26" s="19"/>
      <c r="N26" s="20"/>
      <c r="O26" s="19"/>
      <c r="P26" s="20"/>
      <c r="Q26" s="12"/>
      <c r="R26" s="13"/>
      <c r="S26" s="21"/>
      <c r="T26" s="21" t="s">
        <v>100</v>
      </c>
    </row>
    <row r="27" spans="1:20" ht="20.399999999999999" x14ac:dyDescent="0.25">
      <c r="A27" s="12">
        <v>15</v>
      </c>
      <c r="B27" s="13" t="s">
        <v>87</v>
      </c>
      <c r="C27" s="14" t="s">
        <v>88</v>
      </c>
      <c r="D27" s="13" t="s">
        <v>89</v>
      </c>
      <c r="E27" s="15"/>
      <c r="F27" s="12" t="s">
        <v>40</v>
      </c>
      <c r="G27" s="16"/>
      <c r="H27" s="17">
        <v>350</v>
      </c>
      <c r="I27" s="18"/>
      <c r="J27" s="18"/>
      <c r="K27" s="19"/>
      <c r="L27" s="20"/>
      <c r="M27" s="19"/>
      <c r="N27" s="20"/>
      <c r="O27" s="19"/>
      <c r="P27" s="20"/>
      <c r="Q27" s="12"/>
      <c r="R27" s="13"/>
      <c r="S27" s="21"/>
      <c r="T27" s="15"/>
    </row>
    <row r="28" spans="1:20" ht="51" x14ac:dyDescent="0.25">
      <c r="A28" s="12">
        <v>16</v>
      </c>
      <c r="B28" s="13" t="s">
        <v>73</v>
      </c>
      <c r="C28" s="14" t="s">
        <v>74</v>
      </c>
      <c r="D28" s="13" t="s">
        <v>75</v>
      </c>
      <c r="E28" s="15" t="s">
        <v>101</v>
      </c>
      <c r="F28" s="12" t="s">
        <v>40</v>
      </c>
      <c r="G28" s="16"/>
      <c r="H28" s="17">
        <v>4295.1400000000003</v>
      </c>
      <c r="I28" s="18" t="s">
        <v>40</v>
      </c>
      <c r="J28" s="18" t="s">
        <v>107</v>
      </c>
      <c r="K28" s="19"/>
      <c r="L28" s="20">
        <f>N28+P28</f>
        <v>1644.9199999999998</v>
      </c>
      <c r="M28" s="19"/>
      <c r="N28" s="20">
        <f>1424.33+13.83</f>
        <v>1438.1599999999999</v>
      </c>
      <c r="O28" s="19"/>
      <c r="P28" s="20">
        <v>206.76</v>
      </c>
      <c r="Q28" s="12" t="s">
        <v>110</v>
      </c>
      <c r="R28" s="13" t="s">
        <v>109</v>
      </c>
      <c r="S28" s="21"/>
      <c r="T28" s="15" t="s">
        <v>108</v>
      </c>
    </row>
    <row r="29" spans="1:20" ht="142.80000000000001" x14ac:dyDescent="0.25">
      <c r="A29" s="12">
        <v>17</v>
      </c>
      <c r="B29" s="13" t="s">
        <v>84</v>
      </c>
      <c r="C29" s="14" t="s">
        <v>85</v>
      </c>
      <c r="D29" s="13" t="s">
        <v>86</v>
      </c>
      <c r="E29" s="15" t="s">
        <v>101</v>
      </c>
      <c r="F29" s="12" t="s">
        <v>40</v>
      </c>
      <c r="G29" s="16"/>
      <c r="H29" s="17">
        <v>1626.81</v>
      </c>
      <c r="I29" s="18" t="s">
        <v>40</v>
      </c>
      <c r="J29" s="18" t="s">
        <v>121</v>
      </c>
      <c r="K29" s="19"/>
      <c r="L29" s="20">
        <f>N29+P29</f>
        <v>2130.92</v>
      </c>
      <c r="M29" s="19"/>
      <c r="N29" s="20">
        <f>1998.9+132.02</f>
        <v>2130.92</v>
      </c>
      <c r="O29" s="19"/>
      <c r="P29" s="20"/>
      <c r="Q29" s="12"/>
      <c r="R29" s="13" t="s">
        <v>122</v>
      </c>
      <c r="S29" s="21"/>
      <c r="T29" s="15" t="s">
        <v>108</v>
      </c>
    </row>
    <row r="30" spans="1:20" ht="30.6" x14ac:dyDescent="0.25">
      <c r="A30" s="12">
        <v>18</v>
      </c>
      <c r="B30" s="13" t="s">
        <v>71</v>
      </c>
      <c r="C30" s="14" t="s">
        <v>72</v>
      </c>
      <c r="D30" s="13" t="s">
        <v>70</v>
      </c>
      <c r="E30" s="15"/>
      <c r="F30" s="12" t="s">
        <v>40</v>
      </c>
      <c r="G30" s="16"/>
      <c r="H30" s="17">
        <v>580</v>
      </c>
      <c r="I30" s="18"/>
      <c r="J30" s="18"/>
      <c r="K30" s="19"/>
      <c r="L30" s="20"/>
      <c r="M30" s="19"/>
      <c r="N30" s="20"/>
      <c r="O30" s="19"/>
      <c r="P30" s="20"/>
      <c r="Q30" s="12"/>
      <c r="R30" s="13"/>
      <c r="S30" s="21"/>
      <c r="T30" s="15"/>
    </row>
    <row r="31" spans="1:20" ht="20.399999999999999" x14ac:dyDescent="0.25">
      <c r="A31" s="12">
        <v>19</v>
      </c>
      <c r="B31" s="13" t="s">
        <v>90</v>
      </c>
      <c r="C31" s="14" t="s">
        <v>91</v>
      </c>
      <c r="D31" s="13" t="s">
        <v>92</v>
      </c>
      <c r="E31" s="15"/>
      <c r="F31" s="12" t="s">
        <v>40</v>
      </c>
      <c r="G31" s="16"/>
      <c r="H31" s="17">
        <v>2981.98</v>
      </c>
      <c r="I31" s="18"/>
      <c r="J31" s="18"/>
      <c r="K31" s="19"/>
      <c r="L31" s="20"/>
      <c r="M31" s="19"/>
      <c r="N31" s="20"/>
      <c r="O31" s="19"/>
      <c r="P31" s="20"/>
      <c r="Q31" s="12"/>
      <c r="R31" s="13"/>
      <c r="S31" s="21"/>
      <c r="T31" s="15"/>
    </row>
    <row r="32" spans="1:20" ht="30.6" x14ac:dyDescent="0.25">
      <c r="A32" s="12">
        <v>20</v>
      </c>
      <c r="B32" s="13" t="s">
        <v>93</v>
      </c>
      <c r="C32" s="14" t="s">
        <v>94</v>
      </c>
      <c r="D32" s="13" t="s">
        <v>95</v>
      </c>
      <c r="E32" s="15" t="s">
        <v>101</v>
      </c>
      <c r="F32" s="12" t="s">
        <v>40</v>
      </c>
      <c r="G32" s="16"/>
      <c r="H32" s="17">
        <v>62.81</v>
      </c>
      <c r="I32" s="18" t="s">
        <v>40</v>
      </c>
      <c r="J32" s="18" t="s">
        <v>121</v>
      </c>
      <c r="K32" s="19"/>
      <c r="L32" s="20">
        <f>N32+P32</f>
        <v>141.62</v>
      </c>
      <c r="M32" s="19"/>
      <c r="N32" s="20">
        <f>141.62</f>
        <v>141.62</v>
      </c>
      <c r="O32" s="19"/>
      <c r="P32" s="20"/>
      <c r="Q32" s="12"/>
      <c r="R32" s="13" t="s">
        <v>123</v>
      </c>
      <c r="S32" s="21"/>
      <c r="T32" s="15"/>
    </row>
    <row r="33" spans="1:20" ht="30.6" customHeight="1" x14ac:dyDescent="0.25">
      <c r="A33" s="23">
        <v>21</v>
      </c>
      <c r="B33" s="39" t="s">
        <v>96</v>
      </c>
      <c r="C33" s="42" t="s">
        <v>97</v>
      </c>
      <c r="D33" s="39" t="s">
        <v>98</v>
      </c>
      <c r="E33" s="45" t="s">
        <v>101</v>
      </c>
      <c r="F33" s="23" t="s">
        <v>40</v>
      </c>
      <c r="G33" s="26"/>
      <c r="H33" s="29">
        <v>962.17</v>
      </c>
      <c r="I33" s="34" t="s">
        <v>40</v>
      </c>
      <c r="J33" s="34" t="s">
        <v>127</v>
      </c>
      <c r="K33" s="37"/>
      <c r="L33" s="32">
        <f>N33+P33+N34+P34</f>
        <v>239.24</v>
      </c>
      <c r="M33" s="19"/>
      <c r="N33" s="20">
        <f>19.91+0.03</f>
        <v>19.940000000000001</v>
      </c>
      <c r="O33" s="19"/>
      <c r="P33" s="20"/>
      <c r="Q33" s="12" t="s">
        <v>125</v>
      </c>
      <c r="R33" s="13" t="s">
        <v>124</v>
      </c>
      <c r="S33" s="21"/>
      <c r="T33" s="15"/>
    </row>
    <row r="34" spans="1:20" ht="61.2" x14ac:dyDescent="0.25">
      <c r="A34" s="24"/>
      <c r="B34" s="40"/>
      <c r="C34" s="43"/>
      <c r="D34" s="40"/>
      <c r="E34" s="46"/>
      <c r="F34" s="24"/>
      <c r="G34" s="27"/>
      <c r="H34" s="30"/>
      <c r="I34" s="35"/>
      <c r="J34" s="35"/>
      <c r="K34" s="38"/>
      <c r="L34" s="33"/>
      <c r="M34" s="19"/>
      <c r="N34" s="20">
        <v>219.3</v>
      </c>
      <c r="O34" s="19"/>
      <c r="P34" s="20"/>
      <c r="Q34" s="12"/>
      <c r="R34" s="13" t="s">
        <v>126</v>
      </c>
      <c r="S34" s="21"/>
      <c r="T34" s="15"/>
    </row>
    <row r="35" spans="1:20" ht="61.2" x14ac:dyDescent="0.25">
      <c r="A35" s="25"/>
      <c r="B35" s="41"/>
      <c r="C35" s="44"/>
      <c r="D35" s="41"/>
      <c r="E35" s="47"/>
      <c r="F35" s="25"/>
      <c r="G35" s="28"/>
      <c r="H35" s="31"/>
      <c r="I35" s="36"/>
      <c r="J35" s="36"/>
      <c r="K35" s="19"/>
      <c r="L35" s="20">
        <f>P35+N35</f>
        <v>11355.77</v>
      </c>
      <c r="M35" s="19"/>
      <c r="N35" s="20"/>
      <c r="O35" s="19"/>
      <c r="P35" s="20">
        <f>15.77+11340</f>
        <v>11355.77</v>
      </c>
      <c r="Q35" s="12"/>
      <c r="R35" s="13" t="s">
        <v>128</v>
      </c>
      <c r="S35" s="21"/>
      <c r="T35" s="15"/>
    </row>
  </sheetData>
  <sortState xmlns:xlrd2="http://schemas.microsoft.com/office/spreadsheetml/2017/richdata2" ref="B13:T33">
    <sortCondition ref="B13:B33"/>
  </sortState>
  <mergeCells count="32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A33:A35"/>
    <mergeCell ref="B33:B35"/>
    <mergeCell ref="C33:C35"/>
    <mergeCell ref="D33:D35"/>
    <mergeCell ref="E33:E35"/>
    <mergeCell ref="F33:F35"/>
    <mergeCell ref="G33:G35"/>
    <mergeCell ref="H33:H35"/>
    <mergeCell ref="L33:L34"/>
    <mergeCell ref="I33:I35"/>
    <mergeCell ref="K33:K34"/>
    <mergeCell ref="J33:J35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4 l S O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4 l S O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J U j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4 l S O X A F m G J O n A A A A + A A A A B I A A A A A A A A A A A A A A A A A A A A A A E N v b m Z p Z y 9 Q Y W N r Y W d l L n h t b F B L A Q I t A B Q A A g A I A O J U j l x T c j g s m w A A A O E A A A A T A A A A A A A A A A A A A A A A A P M A A A B b Q 2 9 u d G V u d F 9 U e X B l c 1 0 u e G 1 s U E s B A i 0 A F A A C A A g A 4 l S O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O Y g C E 0 o O D V v 8 4 9 S 6 y R w I X g A A A A A E g A A A o A A A A B A A A A B 7 v s H w E k w l G F 1 e E 7 U 9 k z V 8 U A A A A J O E j s J S X r J d H 5 L K M y e L Y c 3 j n 8 v I f W n q g Q W L O q + U s F e z 3 u + O s W K 7 4 M N g H a 7 L 2 W r n G U F / n B t y 4 6 h C x w f + 2 z a A f 7 M 3 G W y r J p Q l b d 5 w G Q c k q B H + F A A A A L B w 7 C a l 4 V Z 2 y Q 8 C + e L l n L 6 W w p I g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2026-05-18T11:44:29Z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