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27 - TVORNICA DUHANA UDBINA d.o.o. Udbina (St-284-2023)\Prijave tražbina vjerovnika sa tablicom\"/>
    </mc:Choice>
  </mc:AlternateContent>
  <xr:revisionPtr revIDLastSave="0" documentId="13_ncr:1_{024C958D-CFD1-48EF-9654-C8C3660BE1E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tražbina'!$A$12:$T$34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L53" i="1"/>
  <c r="L22" i="1" l="1"/>
  <c r="N22" i="1"/>
  <c r="L25" i="1"/>
  <c r="K38" i="1"/>
  <c r="N38" i="1"/>
  <c r="L38" i="1" s="1"/>
  <c r="K47" i="1"/>
  <c r="N47" i="1"/>
  <c r="L47" i="1" s="1"/>
  <c r="M53" i="1"/>
  <c r="N53" i="1"/>
  <c r="L37" i="1"/>
  <c r="M29" i="1"/>
  <c r="K29" i="1" s="1"/>
  <c r="N29" i="1"/>
  <c r="L29" i="1" s="1"/>
  <c r="K31" i="1"/>
  <c r="N31" i="1"/>
  <c r="L31" i="1" s="1"/>
  <c r="L46" i="1"/>
  <c r="N50" i="1"/>
  <c r="L50" i="1" s="1"/>
  <c r="N32" i="1"/>
  <c r="L32" i="1" s="1"/>
  <c r="L36" i="1"/>
  <c r="N30" i="1"/>
  <c r="L30" i="1" s="1"/>
  <c r="K35" i="1"/>
  <c r="N35" i="1"/>
  <c r="L35" i="1" s="1"/>
  <c r="N33" i="1"/>
  <c r="L33" i="1" s="1"/>
</calcChain>
</file>

<file path=xl/sharedStrings.xml><?xml version="1.0" encoding="utf-8"?>
<sst xmlns="http://schemas.openxmlformats.org/spreadsheetml/2006/main" count="266" uniqueCount="197">
  <si>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</si>
  <si>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</si>
  <si>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</si>
  <si>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</si>
  <si>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</si>
  <si>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</si>
  <si>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</si>
  <si>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</si>
  <si>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</si>
  <si>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</si>
  <si>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</si>
  <si>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</si>
  <si>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</si>
  <si>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</si>
  <si>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</si>
  <si>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</si>
  <si>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</si>
  <si>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</si>
  <si>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</si>
  <si>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</si>
  <si>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</si>
  <si>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</si>
  <si>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</si>
  <si>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</si>
  <si>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</si>
  <si>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</si>
  <si>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</si>
  <si>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</si>
  <si>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</si>
  <si>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</si>
  <si>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</si>
  <si>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</si>
  <si>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</si>
  <si>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St-284/2023</t>
  </si>
  <si>
    <t>TVORNICA DUHANA UDBINA d. o. o. Udbina</t>
  </si>
  <si>
    <t>Podudbina 14, 53234 Udbina</t>
  </si>
  <si>
    <t>034-011/23-10/27</t>
  </si>
  <si>
    <t>25.9.2023.</t>
  </si>
  <si>
    <t>29524210204</t>
  </si>
  <si>
    <t>A1 HRVATSKA d.o.o.</t>
  </si>
  <si>
    <t>DA</t>
  </si>
  <si>
    <t>Zagreb, Vrtni put 1</t>
  </si>
  <si>
    <t>58843087891</t>
  </si>
  <si>
    <t xml:space="preserve">AKD d.o.o. </t>
  </si>
  <si>
    <t xml:space="preserve">Zagreb, Savska cesta 31 </t>
  </si>
  <si>
    <t>C N T Contraf-Nicotex-Tobacco Gmbh</t>
  </si>
  <si>
    <t>Heilbronn, Herbststrase 8, NJEMAČKA</t>
  </si>
  <si>
    <t>DE145767771</t>
  </si>
  <si>
    <t>DELTAFINA S.r.l.</t>
  </si>
  <si>
    <t>IT00120640552</t>
  </si>
  <si>
    <t>ORVIETO SCALO, Via Monte fiorino 4, ITALIJA</t>
  </si>
  <si>
    <t>DENTSU AEGIS NETWORK SWITZERLAND AG</t>
  </si>
  <si>
    <t>CHE116331756TVA</t>
  </si>
  <si>
    <t>LAUSANNE, Avenue de l Avant -Poste 4, ŠVICARSKA</t>
  </si>
  <si>
    <t xml:space="preserve">DIP INSPEKT d.o.o. </t>
  </si>
  <si>
    <t>73592748580</t>
  </si>
  <si>
    <t xml:space="preserve">Zagreb, Celovečki odvojak I. 13 </t>
  </si>
  <si>
    <t xml:space="preserve">HEP ELEKTRA d.o.o. </t>
  </si>
  <si>
    <t>43965974818</t>
  </si>
  <si>
    <t xml:space="preserve">Zagreb, Ulica grada Vukovara 37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</si>
  <si>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(Elektra d.o.o.)</t>
    </r>
  </si>
  <si>
    <t xml:space="preserve">ELEKTRONIČKI RAČUNI d.o.o. </t>
  </si>
  <si>
    <t>42889250808</t>
  </si>
  <si>
    <t xml:space="preserve">Zagreb, Ulica Simona Gregorčiča 8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</si>
  <si>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(Ilica 412a)</t>
    </r>
  </si>
  <si>
    <t xml:space="preserve">Donji Stupnik, Stupničke Šipkovine 22 </t>
  </si>
  <si>
    <t>88360795357</t>
  </si>
  <si>
    <t>GENERAL LOGISTICS SYSTEMS CROATIA d.o.o.</t>
  </si>
  <si>
    <t xml:space="preserve">HEP-TOPLINARSTVO d.o.o. </t>
  </si>
  <si>
    <t>15907062900</t>
  </si>
  <si>
    <t>Zagreb, Miševečka ulica 15 A</t>
  </si>
  <si>
    <t>68419124305</t>
  </si>
  <si>
    <t>HRT</t>
  </si>
  <si>
    <t xml:space="preserve">Zagreb, Prisavlje 3 </t>
  </si>
  <si>
    <t>HRVATSKA UDRUGA POSLODAVACA</t>
  </si>
  <si>
    <t>80978339255</t>
  </si>
  <si>
    <t>Zagreb, Radnička cesta 52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</si>
  <si>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(Ulica
Pavla Hatza 12)</t>
    </r>
  </si>
  <si>
    <t>HT d.d.</t>
  </si>
  <si>
    <t>81793146560</t>
  </si>
  <si>
    <t>Zagreb,  Radnička cesta 21</t>
  </si>
  <si>
    <t>27759560625</t>
  </si>
  <si>
    <t>INA d.d.</t>
  </si>
  <si>
    <t xml:space="preserve">Zagreb, Avenija Većeslava Holjevca 10 </t>
  </si>
  <si>
    <t>60316361679</t>
  </si>
  <si>
    <t>GLIBOTA MARIJA, JAVNI BILJEŽNIK</t>
  </si>
  <si>
    <t>Zagreb, Strojarska cesta 20</t>
  </si>
  <si>
    <t>79993839505</t>
  </si>
  <si>
    <t xml:space="preserve">MRVELJ JOSIP </t>
  </si>
  <si>
    <t xml:space="preserve">Zagreb, Havidićeva 55 </t>
  </si>
  <si>
    <t>KOMUNALAC UDBINA d.o.o.</t>
  </si>
  <si>
    <t>26504267349</t>
  </si>
  <si>
    <t xml:space="preserve">Udbina,  Trg Sv. Lucije 9 </t>
  </si>
  <si>
    <t>KRALJEVAC d.o.o.</t>
  </si>
  <si>
    <t>83104371378</t>
  </si>
  <si>
    <t>Udbina,  Trg Sv. Lucije 10</t>
  </si>
  <si>
    <t>METRO Cash &amp; Carry d.o.o.</t>
  </si>
  <si>
    <t>Zagreb, Jankomir 31</t>
  </si>
  <si>
    <t>38016445738</t>
  </si>
  <si>
    <t>MONTELEKTRO d.o.o.</t>
  </si>
  <si>
    <t>45522650856</t>
  </si>
  <si>
    <t xml:space="preserve">Kastav, Kudeji 53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</si>
  <si>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(Rijeka, Kudelji 53)</t>
    </r>
  </si>
  <si>
    <t>OPĆINA UDBINA</t>
  </si>
  <si>
    <t>17826406163</t>
  </si>
  <si>
    <t>Udbina, Stjepana Radića 6</t>
  </si>
  <si>
    <t>PIS Poslovno informatički sistemi d.o.o.</t>
  </si>
  <si>
    <t>78839398048</t>
  </si>
  <si>
    <t xml:space="preserve">Zagreb, Vitezićeva ulica 2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</si>
  <si>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(Poslovno informatički sistemi d.o.o.)</t>
    </r>
  </si>
  <si>
    <t>REPUBLIKA HRVATSKA MINISTARSTVO FINANCIJA</t>
  </si>
  <si>
    <t>18683136487</t>
  </si>
  <si>
    <t>Zagreb, Katančićeva 5</t>
  </si>
  <si>
    <t>56734301310</t>
  </si>
  <si>
    <t>ALAR TOMO, UO ROBERT</t>
  </si>
  <si>
    <t>Udbina, Podudbina 9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</si>
  <si>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(RESTORAN ROBERT), vjerovnik je preminuo.</t>
    </r>
  </si>
  <si>
    <t xml:space="preserve">ROTOPLAST d.o.o. </t>
  </si>
  <si>
    <t>37955572990</t>
  </si>
  <si>
    <t xml:space="preserve">Sveta Nedelja, Kerestinec, Poduzetnička 7 </t>
  </si>
  <si>
    <t>00925469410</t>
  </si>
  <si>
    <t xml:space="preserve">SYNERGOS d.o.o. </t>
  </si>
  <si>
    <t xml:space="preserve">Zagreb, Martićeva ulica 19 </t>
  </si>
  <si>
    <t>85584865987</t>
  </si>
  <si>
    <t>ZAGREBAČKI HOLDING d.o.o.</t>
  </si>
  <si>
    <t xml:space="preserve">Zagreb, Ulica grada Vukovara 41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</si>
  <si>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(925469410)</t>
    </r>
  </si>
  <si>
    <t>83416546499</t>
  </si>
  <si>
    <t>VODOOPSKRBA I ODVODNJA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</si>
  <si>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OIB vjerovnika (85584865987)</t>
    </r>
  </si>
  <si>
    <t xml:space="preserve">Zagreb, Ulica Frana Folnegovića 1 </t>
  </si>
  <si>
    <t>54189804734</t>
  </si>
  <si>
    <t>Vodoopskrba i odvodnja Zagrebačke županije d.o.o.</t>
  </si>
  <si>
    <t xml:space="preserve">Zagreb,  Vukomerečka cesta 89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</si>
  <si>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te pogrešnu adresu (Vodoopskrba i odvodnja Zagrebačke županije, Dugo Selo, Josipa Zorića 70) </t>
    </r>
  </si>
  <si>
    <t>ZAGREBAČKA BANKA D.D.</t>
  </si>
  <si>
    <t xml:space="preserve">Zagreb, Trg bana Josipa Jelačića 10                  </t>
  </si>
  <si>
    <t>92963223473</t>
  </si>
  <si>
    <t>ZETES S.A.</t>
  </si>
  <si>
    <t>BE0408425626</t>
  </si>
  <si>
    <t>BRUXELLES, Rue de Strasbourg 3, BELGIJA</t>
  </si>
  <si>
    <t>ERSTE &amp; STEIERMÄRKISCHE BANKA d.d.</t>
  </si>
  <si>
    <t>23057039320</t>
  </si>
  <si>
    <t>Rijeka, Jadranski trg 3 a</t>
  </si>
  <si>
    <t>518236306</t>
  </si>
  <si>
    <t>CAMERON ROBERT ALAN</t>
  </si>
  <si>
    <t>Harare, Zimbabwe</t>
  </si>
  <si>
    <t>Razlučna tražbina</t>
  </si>
  <si>
    <t>Redovna tražbina</t>
  </si>
  <si>
    <t>31.08.2023.</t>
  </si>
  <si>
    <t>Redovni računi</t>
  </si>
  <si>
    <t>HRVATSKE VODE</t>
  </si>
  <si>
    <t>28921383001</t>
  </si>
  <si>
    <t>NE</t>
  </si>
  <si>
    <t>05.09.2023.</t>
  </si>
  <si>
    <t>Vjerodostojna isprava-izvod iz poslovnih knjiga br.naloga:82001129 od 31.08.2023.(za ugovorni račun broj:2300122862)</t>
  </si>
  <si>
    <t>Ulica grada Vukovara 220, Zagreb</t>
  </si>
  <si>
    <t>06.09.2023.</t>
  </si>
  <si>
    <t>Rješenje Hrvatskih voda VGI za mali sliv Lika, Podvelebitsko promorje i otoci, Daničićeva 12, Senj, za plaćanje naknade za uređenje voda</t>
  </si>
  <si>
    <t>DA
761,28 EUR</t>
  </si>
  <si>
    <t>DA
171,93 EUR</t>
  </si>
  <si>
    <t>Ugovor:isporuka vodnih usluga</t>
  </si>
  <si>
    <t>08.09.2023.</t>
  </si>
  <si>
    <t>DA
67,74 EUR</t>
  </si>
  <si>
    <t>Porezni dug</t>
  </si>
  <si>
    <t>GRAD ZAGREB</t>
  </si>
  <si>
    <t>61817894937</t>
  </si>
  <si>
    <t>Trg Stjepana Radića 1, Zagreb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</si>
  <si>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nije dostavio na propisanom obrascu</t>
    </r>
  </si>
  <si>
    <t>11.09.2023.</t>
  </si>
  <si>
    <t>13.09.2023.</t>
  </si>
  <si>
    <t>FOND ZA ZAŠTITU OKOLIŠA I ENERGETSKU UČINKOVITOST</t>
  </si>
  <si>
    <t>97587356297</t>
  </si>
  <si>
    <t>Zagreb,
Radnička cesta 80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</si>
  <si>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dostavio OIB koji mu ne pripada</t>
    </r>
  </si>
  <si>
    <t>14.09.2023.</t>
  </si>
  <si>
    <t>DA
49,77 EUR / 374,99 KN</t>
  </si>
  <si>
    <t>Rješenje o obračunu plaćanja naknade za ambalažu od 12.06.2023.</t>
  </si>
  <si>
    <t>21.09.2023.</t>
  </si>
  <si>
    <t>DA
21.103.556,36 EUR / 159.004.745,64 kn</t>
  </si>
  <si>
    <t>Rješenje Područnog carinskog ureda Rijeka Klasa: UP/I-471-01/22-18/724, ur.br. 513-02-6037/7-23-37 od 22.02.2023.g, dnevni obračuni trošarina i rješenje o ovrsi</t>
  </si>
  <si>
    <t>20.09.2023.</t>
  </si>
  <si>
    <t>Ugovor o korištenju kreditne kartice INA kartice br. 22808/11
Izvod otvorenih stavki kupca (šifra 10149830) na dan 04.09.2023.
Račun od 30.04.2023. izdan 04.05.2023.
Račun od 31.05.2023. izdan 05.06.2023.
Obračun kamata na dospjele nepodmirene račune od 05.09.2023.</t>
  </si>
  <si>
    <t>FINANCIJSKA AGENCIJA</t>
  </si>
  <si>
    <t>85821130368</t>
  </si>
  <si>
    <t>Ulica grada Vukovara 70, Zagreb</t>
  </si>
  <si>
    <t>Obračun naknade za provedbu osnova za plaćanje - prisilna naplata (čl.22. Zakona o provedbi ovrhe na novčanim sredstvima - NN 68/18, 02/20, 46/20, 47/20)</t>
  </si>
  <si>
    <t>DA
443.422,93 EUR</t>
  </si>
  <si>
    <t>Ugovor o otvaranju i vođenju poslovnog računa broj 2402006-1100038360 i naziva Duhanka d.o.o. Od 20.02.2002.
Ugovor o kreditu broj: 5302091750 od 04.10.2021. izmijenjen aneksom od 21.10.2022.
Ugovor o kreditu broj: 5002250157 od 04.08.2022.
Ugovor o kreditu broj: 5121147190 od 24.04.2023.</t>
  </si>
  <si>
    <t>Ugovor o okvirnom iznosu zaduženja i osiguranju br. OU580493 od 15.02.2019., potvrđen po javnom bilježniku Vesni Pučar pod posl.br. OV-3199/19-1</t>
  </si>
  <si>
    <t>zk.ul.br.264 k.o. Udbina
k.č.br. 3336/13, u naravi livada površine 662 m2
k.č.br. 3438/1, u naravi Podudbina površine 15884 m2, dvorište površine 14103 m2 i ind.zgrada, Likaplast, ind.objekti 4 zgrade, Udbina, Podudbina 14 površine 1781 m2
k.č.br. 3859/2, u naravi put površine 1298 m2
k.č.br. 3859/3, u naravi out površine 2122 m2
k.č.br. 3895/4, u naravi potok površine 486 m2 ukupno površine 20452 m2
zk.ul.br. 739 k.o. Udbina k.č.br. 3446/12, u naravi pašnjak površine 421 m2</t>
  </si>
  <si>
    <t>Sporazum o osiguranju novčane tražbine zasnivanjem založnog prava (hipoteke) na nekretnini od 24.04.2023., potvrđen po javnom bilježniku Mariji Glibota pod posl.br. OV-5283/2023</t>
  </si>
  <si>
    <r>
      <rPr>
        <b/>
        <sz val="8"/>
        <color theme="1"/>
        <rFont val="Arial"/>
        <family val="2"/>
        <charset val="238"/>
      </rPr>
      <t>Dužnik</t>
    </r>
    <r>
      <rPr>
        <sz val="8"/>
        <color theme="1"/>
        <rFont val="Arial"/>
        <family val="2"/>
        <charset val="238"/>
      </rPr>
      <t xml:space="preserve"> je u prijedlogu naveo pogrešan naziv i adresu vjerovnika</t>
    </r>
  </si>
  <si>
    <r>
      <rPr>
        <b/>
        <sz val="8"/>
        <rFont val="Arial"/>
        <family val="2"/>
        <charset val="238"/>
      </rPr>
      <t>Prijava tražbine</t>
    </r>
    <r>
      <rPr>
        <sz val="8"/>
        <rFont val="Arial"/>
        <family val="2"/>
        <charset val="238"/>
      </rPr>
      <t xml:space="preserve"> dostavljena od strane Porezne uprave.</t>
    </r>
  </si>
  <si>
    <r>
      <rPr>
        <b/>
        <sz val="8"/>
        <rFont val="Arial"/>
        <family val="2"/>
        <charset val="238"/>
      </rPr>
      <t>Prijava tražbine</t>
    </r>
    <r>
      <rPr>
        <sz val="8"/>
        <rFont val="Arial"/>
        <family val="2"/>
        <charset val="238"/>
      </rPr>
      <t xml:space="preserve"> dostavljena od strane Carinske uprave.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</si>
  <si>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prijedloguza vjerovnika naveo razlučnu tražbinu.</t>
    </r>
  </si>
  <si>
    <t>118-08-401-23-20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</si>
</sst>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10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165" fontId="8" fillId="0" borderId="4" xfId="0" applyNumberFormat="1" applyFont="1" applyBorder="1" applyAlignment="1">
      <alignment vertical="center"/>
    </xf>
    <xf numFmtId="165" fontId="8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zoomScaleNormal="10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D9" sqref="D9:T9"/>
    </sheetView>
  </sheetViews>
  <sheetFormatPr defaultRowHeight="13.2" x14ac:dyDescent="0.25"/>
  <cols>
    <col min="1" max="1" width="2.88671875" style="1" customWidth="1"/>
    <col min="2" max="2" width="12.44140625" style="1" customWidth="1"/>
    <col min="3" max="3" width="11.6640625" style="1" customWidth="1"/>
    <col min="4" max="4" width="10.6640625" style="1" customWidth="1"/>
    <col min="5" max="5" width="7.6640625" style="1" customWidth="1"/>
    <col min="6" max="6" width="10" style="1" customWidth="1"/>
    <col min="7" max="7" width="14.33203125" style="1" customWidth="1"/>
    <col min="8" max="8" width="13.88671875" style="1" customWidth="1"/>
    <col min="9" max="9" width="7.88671875" style="1" customWidth="1"/>
    <col min="10" max="10" width="9.6640625" style="1" customWidth="1"/>
    <col min="11" max="11" width="13.6640625" style="1" customWidth="1"/>
    <col min="12" max="12" width="15.109375" style="1" customWidth="1"/>
    <col min="13" max="13" width="13.88671875" style="1" customWidth="1"/>
    <col min="14" max="14" width="14.109375" style="1" customWidth="1"/>
    <col min="15" max="15" width="11" style="1" customWidth="1"/>
    <col min="16" max="16" width="11.88671875" style="1" customWidth="1"/>
    <col min="17" max="17" width="8.6640625" style="1" customWidth="1"/>
    <col min="18" max="18" width="42.44140625" style="1" customWidth="1"/>
    <col min="19" max="19" width="12.88671875" style="1" customWidth="1"/>
    <col min="20" max="20" width="11.6640625" style="1" customWidth="1"/>
  </cols>
  <sheetData>
    <row r="1" spans="1:20" s="4" customFormat="1" ht="12" x14ac:dyDescent="0.2">
      <c r="A1" s="45" t="s">
        <v>0</v>
      </c>
      <c r="B1" s="45"/>
      <c r="C1" s="45"/>
      <c r="D1" s="46" t="s">
        <v>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s="4" customFormat="1" ht="10.199999999999999" x14ac:dyDescent="0.2">
      <c r="A2" s="45" t="s">
        <v>2</v>
      </c>
      <c r="B2" s="45"/>
      <c r="C2" s="45"/>
      <c r="D2" s="47" t="s">
        <v>37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s="4" customFormat="1" ht="10.199999999999999" x14ac:dyDescent="0.2">
      <c r="A3" s="45" t="s">
        <v>21</v>
      </c>
      <c r="B3" s="45" t="s">
        <v>3</v>
      </c>
      <c r="C3" s="45"/>
      <c r="D3" s="48" t="s">
        <v>36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s="4" customFormat="1" ht="10.199999999999999" x14ac:dyDescent="0.2">
      <c r="A4" s="45" t="s">
        <v>22</v>
      </c>
      <c r="B4" s="45"/>
      <c r="C4" s="45"/>
      <c r="D4" s="48" t="s">
        <v>196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 s="4" customFormat="1" ht="10.199999999999999" x14ac:dyDescent="0.2">
      <c r="A5" s="45" t="s">
        <v>4</v>
      </c>
      <c r="B5" s="45"/>
      <c r="C5" s="45"/>
      <c r="D5" s="48" t="s">
        <v>32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s="4" customFormat="1" ht="10.199999999999999" x14ac:dyDescent="0.2">
      <c r="A6" s="45" t="s">
        <v>5</v>
      </c>
      <c r="B6" s="45"/>
      <c r="C6" s="45"/>
      <c r="D6" s="48" t="s">
        <v>33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s="4" customFormat="1" ht="10.199999999999999" x14ac:dyDescent="0.2">
      <c r="A7" s="45" t="s">
        <v>6</v>
      </c>
      <c r="B7" s="45" t="s">
        <v>3</v>
      </c>
      <c r="C7" s="45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s="4" customFormat="1" ht="10.199999999999999" x14ac:dyDescent="0.2">
      <c r="A8" s="45" t="s">
        <v>7</v>
      </c>
      <c r="B8" s="45"/>
      <c r="C8" s="45"/>
      <c r="D8" s="48" t="s">
        <v>34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s="4" customFormat="1" ht="10.199999999999999" x14ac:dyDescent="0.2">
      <c r="A9" s="45" t="s">
        <v>8</v>
      </c>
      <c r="B9" s="45"/>
      <c r="C9" s="45"/>
      <c r="D9" s="48">
        <v>59742757881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s="4" customFormat="1" ht="10.199999999999999" x14ac:dyDescent="0.2">
      <c r="A10" s="45" t="s">
        <v>9</v>
      </c>
      <c r="B10" s="45"/>
      <c r="C10" s="45"/>
      <c r="D10" s="48" t="s">
        <v>35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7">
        <v>1</v>
      </c>
      <c r="B13" s="8" t="s">
        <v>39</v>
      </c>
      <c r="C13" s="9" t="s">
        <v>38</v>
      </c>
      <c r="D13" s="8" t="s">
        <v>41</v>
      </c>
      <c r="E13" s="10"/>
      <c r="F13" s="7" t="s">
        <v>40</v>
      </c>
      <c r="G13" s="11">
        <v>5106.58</v>
      </c>
      <c r="H13" s="12">
        <v>677.76</v>
      </c>
      <c r="I13" s="13"/>
      <c r="J13" s="13"/>
      <c r="K13" s="14"/>
      <c r="L13" s="15"/>
      <c r="M13" s="14"/>
      <c r="N13" s="15"/>
      <c r="O13" s="14"/>
      <c r="P13" s="15"/>
      <c r="Q13" s="13"/>
      <c r="R13" s="13"/>
      <c r="S13" s="13"/>
      <c r="T13" s="10"/>
    </row>
    <row r="14" spans="1:20" ht="20.399999999999999" x14ac:dyDescent="0.25">
      <c r="A14" s="7">
        <v>2</v>
      </c>
      <c r="B14" s="8" t="s">
        <v>43</v>
      </c>
      <c r="C14" s="9" t="s">
        <v>42</v>
      </c>
      <c r="D14" s="8" t="s">
        <v>44</v>
      </c>
      <c r="E14" s="10"/>
      <c r="F14" s="7" t="s">
        <v>40</v>
      </c>
      <c r="G14" s="11">
        <v>7288.27</v>
      </c>
      <c r="H14" s="12">
        <v>967.32</v>
      </c>
      <c r="I14" s="13"/>
      <c r="J14" s="13"/>
      <c r="K14" s="14"/>
      <c r="L14" s="15"/>
      <c r="M14" s="14"/>
      <c r="N14" s="15"/>
      <c r="O14" s="14"/>
      <c r="P14" s="15"/>
      <c r="Q14" s="7"/>
      <c r="R14" s="13"/>
      <c r="S14" s="13"/>
      <c r="T14" s="10"/>
    </row>
    <row r="15" spans="1:20" ht="81.599999999999994" x14ac:dyDescent="0.25">
      <c r="A15" s="7">
        <v>3</v>
      </c>
      <c r="B15" s="8" t="s">
        <v>114</v>
      </c>
      <c r="C15" s="9" t="s">
        <v>113</v>
      </c>
      <c r="D15" s="8" t="s">
        <v>115</v>
      </c>
      <c r="E15" s="10"/>
      <c r="F15" s="7" t="s">
        <v>40</v>
      </c>
      <c r="G15" s="11">
        <v>1039.46</v>
      </c>
      <c r="H15" s="12">
        <v>137.96</v>
      </c>
      <c r="I15" s="13"/>
      <c r="J15" s="13"/>
      <c r="K15" s="14"/>
      <c r="L15" s="15"/>
      <c r="M15" s="14"/>
      <c r="N15" s="15"/>
      <c r="O15" s="14"/>
      <c r="P15" s="15"/>
      <c r="Q15" s="13"/>
      <c r="R15" s="13"/>
      <c r="S15" s="13"/>
      <c r="T15" s="10" t="s">
        <v>116</v>
      </c>
    </row>
    <row r="16" spans="1:20" ht="30.6" x14ac:dyDescent="0.25">
      <c r="A16" s="7">
        <v>4</v>
      </c>
      <c r="B16" s="8" t="s">
        <v>45</v>
      </c>
      <c r="C16" s="9" t="s">
        <v>47</v>
      </c>
      <c r="D16" s="8" t="s">
        <v>46</v>
      </c>
      <c r="E16" s="10"/>
      <c r="F16" s="7" t="s">
        <v>40</v>
      </c>
      <c r="G16" s="11">
        <v>499853.8</v>
      </c>
      <c r="H16" s="12">
        <v>66342</v>
      </c>
      <c r="I16" s="13"/>
      <c r="J16" s="13"/>
      <c r="K16" s="14"/>
      <c r="L16" s="15"/>
      <c r="M16" s="14"/>
      <c r="N16" s="15"/>
      <c r="O16" s="14"/>
      <c r="P16" s="15"/>
      <c r="Q16" s="13"/>
      <c r="R16" s="13"/>
      <c r="S16" s="13"/>
      <c r="T16" s="10"/>
    </row>
    <row r="17" spans="1:20" ht="51" x14ac:dyDescent="0.25">
      <c r="A17" s="7">
        <v>5</v>
      </c>
      <c r="B17" s="8" t="s">
        <v>145</v>
      </c>
      <c r="C17" s="9" t="s">
        <v>144</v>
      </c>
      <c r="D17" s="8" t="s">
        <v>146</v>
      </c>
      <c r="E17" s="10"/>
      <c r="F17" s="7" t="s">
        <v>40</v>
      </c>
      <c r="G17" s="11">
        <v>810605.44</v>
      </c>
      <c r="H17" s="12">
        <v>107585.83</v>
      </c>
      <c r="I17" s="13"/>
      <c r="J17" s="13"/>
      <c r="K17" s="14"/>
      <c r="L17" s="15"/>
      <c r="M17" s="14"/>
      <c r="N17" s="15"/>
      <c r="O17" s="14"/>
      <c r="P17" s="15"/>
      <c r="Q17" s="7"/>
      <c r="R17" s="13"/>
      <c r="S17" s="13"/>
      <c r="T17" s="10" t="s">
        <v>195</v>
      </c>
    </row>
    <row r="18" spans="1:20" ht="40.799999999999997" x14ac:dyDescent="0.25">
      <c r="A18" s="7">
        <v>6</v>
      </c>
      <c r="B18" s="9" t="s">
        <v>48</v>
      </c>
      <c r="C18" s="9" t="s">
        <v>49</v>
      </c>
      <c r="D18" s="8" t="s">
        <v>50</v>
      </c>
      <c r="E18" s="10"/>
      <c r="F18" s="7" t="s">
        <v>40</v>
      </c>
      <c r="G18" s="11">
        <v>365573.94</v>
      </c>
      <c r="H18" s="12">
        <v>48520</v>
      </c>
      <c r="I18" s="13"/>
      <c r="J18" s="13"/>
      <c r="K18" s="14"/>
      <c r="L18" s="15"/>
      <c r="M18" s="14"/>
      <c r="N18" s="15"/>
      <c r="O18" s="14"/>
      <c r="P18" s="15"/>
      <c r="Q18" s="13"/>
      <c r="R18" s="13"/>
      <c r="S18" s="13"/>
      <c r="T18" s="10"/>
    </row>
    <row r="19" spans="1:20" ht="40.799999999999997" x14ac:dyDescent="0.25">
      <c r="A19" s="7">
        <v>7</v>
      </c>
      <c r="B19" s="8" t="s">
        <v>51</v>
      </c>
      <c r="C19" s="9" t="s">
        <v>52</v>
      </c>
      <c r="D19" s="8" t="s">
        <v>53</v>
      </c>
      <c r="E19" s="10"/>
      <c r="F19" s="7" t="s">
        <v>40</v>
      </c>
      <c r="G19" s="11">
        <v>13166.76</v>
      </c>
      <c r="H19" s="12">
        <v>1747.53</v>
      </c>
      <c r="I19" s="13"/>
      <c r="J19" s="13"/>
      <c r="K19" s="14"/>
      <c r="L19" s="15"/>
      <c r="M19" s="14"/>
      <c r="N19" s="15"/>
      <c r="O19" s="14"/>
      <c r="P19" s="15"/>
      <c r="Q19" s="13"/>
      <c r="R19" s="13"/>
      <c r="S19" s="13"/>
      <c r="T19" s="10"/>
    </row>
    <row r="20" spans="1:20" ht="30.6" x14ac:dyDescent="0.25">
      <c r="A20" s="7">
        <v>8</v>
      </c>
      <c r="B20" s="8" t="s">
        <v>54</v>
      </c>
      <c r="C20" s="9" t="s">
        <v>55</v>
      </c>
      <c r="D20" s="8" t="s">
        <v>56</v>
      </c>
      <c r="E20" s="10"/>
      <c r="F20" s="7" t="s">
        <v>40</v>
      </c>
      <c r="G20" s="11">
        <v>1249.97</v>
      </c>
      <c r="H20" s="12">
        <v>165.9</v>
      </c>
      <c r="I20" s="13"/>
      <c r="J20" s="13"/>
      <c r="K20" s="14"/>
      <c r="L20" s="15"/>
      <c r="M20" s="14"/>
      <c r="N20" s="15"/>
      <c r="O20" s="14"/>
      <c r="P20" s="15"/>
      <c r="Q20" s="7"/>
      <c r="R20" s="8"/>
      <c r="S20" s="13"/>
      <c r="T20" s="10"/>
    </row>
    <row r="21" spans="1:20" ht="51" x14ac:dyDescent="0.25">
      <c r="A21" s="7">
        <v>9</v>
      </c>
      <c r="B21" s="8" t="s">
        <v>61</v>
      </c>
      <c r="C21" s="9" t="s">
        <v>62</v>
      </c>
      <c r="D21" s="8" t="s">
        <v>63</v>
      </c>
      <c r="E21" s="10"/>
      <c r="F21" s="7" t="s">
        <v>40</v>
      </c>
      <c r="G21" s="11">
        <v>347.72</v>
      </c>
      <c r="H21" s="12">
        <v>46.15</v>
      </c>
      <c r="I21" s="13"/>
      <c r="J21" s="13"/>
      <c r="K21" s="14"/>
      <c r="L21" s="15"/>
      <c r="M21" s="14"/>
      <c r="N21" s="15"/>
      <c r="O21" s="14"/>
      <c r="P21" s="15"/>
      <c r="Q21" s="13"/>
      <c r="R21" s="13"/>
      <c r="S21" s="13"/>
      <c r="T21" s="10" t="s">
        <v>64</v>
      </c>
    </row>
    <row r="22" spans="1:20" ht="61.2" x14ac:dyDescent="0.25">
      <c r="A22" s="41">
        <v>10</v>
      </c>
      <c r="B22" s="39" t="s">
        <v>141</v>
      </c>
      <c r="C22" s="43" t="s">
        <v>142</v>
      </c>
      <c r="D22" s="39" t="s">
        <v>143</v>
      </c>
      <c r="E22" s="10" t="s">
        <v>148</v>
      </c>
      <c r="F22" s="41" t="s">
        <v>40</v>
      </c>
      <c r="G22" s="55">
        <v>3286923.59</v>
      </c>
      <c r="H22" s="58">
        <v>436249.73</v>
      </c>
      <c r="I22" s="49" t="s">
        <v>40</v>
      </c>
      <c r="J22" s="49" t="s">
        <v>178</v>
      </c>
      <c r="K22" s="14"/>
      <c r="L22" s="15">
        <f>N22+P22</f>
        <v>443390.36</v>
      </c>
      <c r="M22" s="14"/>
      <c r="N22" s="15">
        <f>24999.99+5274.16+722.73+417.24</f>
        <v>31414.120000000003</v>
      </c>
      <c r="O22" s="14"/>
      <c r="P22" s="15">
        <v>411976.24</v>
      </c>
      <c r="Q22" s="7" t="s">
        <v>187</v>
      </c>
      <c r="R22" s="10" t="s">
        <v>188</v>
      </c>
      <c r="S22" s="13"/>
      <c r="T22" s="10"/>
    </row>
    <row r="23" spans="1:20" ht="326.39999999999998" x14ac:dyDescent="0.25">
      <c r="A23" s="52"/>
      <c r="B23" s="53"/>
      <c r="C23" s="54"/>
      <c r="D23" s="53"/>
      <c r="E23" s="41" t="s">
        <v>147</v>
      </c>
      <c r="F23" s="52"/>
      <c r="G23" s="56"/>
      <c r="H23" s="59"/>
      <c r="I23" s="50"/>
      <c r="J23" s="50"/>
      <c r="K23" s="14"/>
      <c r="L23" s="15"/>
      <c r="M23" s="14"/>
      <c r="N23" s="15"/>
      <c r="O23" s="14"/>
      <c r="P23" s="15"/>
      <c r="Q23" s="13"/>
      <c r="R23" s="10" t="s">
        <v>189</v>
      </c>
      <c r="S23" s="8" t="s">
        <v>190</v>
      </c>
      <c r="T23" s="10"/>
    </row>
    <row r="24" spans="1:20" ht="326.39999999999998" x14ac:dyDescent="0.25">
      <c r="A24" s="42"/>
      <c r="B24" s="40"/>
      <c r="C24" s="44"/>
      <c r="D24" s="40"/>
      <c r="E24" s="42"/>
      <c r="F24" s="42"/>
      <c r="G24" s="57"/>
      <c r="H24" s="60"/>
      <c r="I24" s="51"/>
      <c r="J24" s="51"/>
      <c r="K24" s="14"/>
      <c r="L24" s="15"/>
      <c r="M24" s="14"/>
      <c r="N24" s="15"/>
      <c r="O24" s="14"/>
      <c r="P24" s="15"/>
      <c r="Q24" s="13"/>
      <c r="R24" s="10" t="s">
        <v>191</v>
      </c>
      <c r="S24" s="8" t="s">
        <v>190</v>
      </c>
      <c r="T24" s="10"/>
    </row>
    <row r="25" spans="1:20" ht="30.6" x14ac:dyDescent="0.25">
      <c r="A25" s="7">
        <v>11</v>
      </c>
      <c r="B25" s="8" t="s">
        <v>183</v>
      </c>
      <c r="C25" s="9" t="s">
        <v>184</v>
      </c>
      <c r="D25" s="8" t="s">
        <v>185</v>
      </c>
      <c r="E25" s="10" t="s">
        <v>148</v>
      </c>
      <c r="F25" s="7" t="s">
        <v>153</v>
      </c>
      <c r="G25" s="11"/>
      <c r="H25" s="12"/>
      <c r="I25" s="13" t="s">
        <v>40</v>
      </c>
      <c r="J25" s="13" t="s">
        <v>181</v>
      </c>
      <c r="K25" s="14"/>
      <c r="L25" s="15">
        <f>N25+P25</f>
        <v>4532.47</v>
      </c>
      <c r="M25" s="14"/>
      <c r="N25" s="15">
        <v>4532.47</v>
      </c>
      <c r="O25" s="14"/>
      <c r="P25" s="15"/>
      <c r="Q25" s="13"/>
      <c r="R25" s="10" t="s">
        <v>186</v>
      </c>
      <c r="S25" s="13"/>
      <c r="T25" s="10"/>
    </row>
    <row r="26" spans="1:20" ht="51" x14ac:dyDescent="0.25">
      <c r="A26" s="7">
        <v>12</v>
      </c>
      <c r="B26" s="8" t="s">
        <v>171</v>
      </c>
      <c r="C26" s="9" t="s">
        <v>172</v>
      </c>
      <c r="D26" s="8" t="s">
        <v>173</v>
      </c>
      <c r="E26" s="10" t="s">
        <v>148</v>
      </c>
      <c r="F26" s="7" t="s">
        <v>153</v>
      </c>
      <c r="G26" s="11"/>
      <c r="H26" s="12"/>
      <c r="I26" s="13" t="s">
        <v>40</v>
      </c>
      <c r="J26" s="13" t="s">
        <v>175</v>
      </c>
      <c r="K26" s="14">
        <v>378.08</v>
      </c>
      <c r="L26" s="15">
        <v>50.18</v>
      </c>
      <c r="M26" s="14">
        <v>378.08</v>
      </c>
      <c r="N26" s="15">
        <v>50.18</v>
      </c>
      <c r="O26" s="14"/>
      <c r="P26" s="15"/>
      <c r="Q26" s="7" t="s">
        <v>176</v>
      </c>
      <c r="R26" s="10" t="s">
        <v>177</v>
      </c>
      <c r="S26" s="13"/>
      <c r="T26" s="10" t="s">
        <v>174</v>
      </c>
    </row>
    <row r="27" spans="1:20" ht="40.799999999999997" x14ac:dyDescent="0.25">
      <c r="A27" s="7">
        <v>13</v>
      </c>
      <c r="B27" s="8" t="s">
        <v>67</v>
      </c>
      <c r="C27" s="9" t="s">
        <v>66</v>
      </c>
      <c r="D27" s="8" t="s">
        <v>65</v>
      </c>
      <c r="E27" s="10"/>
      <c r="F27" s="7" t="s">
        <v>40</v>
      </c>
      <c r="G27" s="11">
        <v>276.14</v>
      </c>
      <c r="H27" s="12">
        <v>36.65</v>
      </c>
      <c r="I27" s="13"/>
      <c r="J27" s="13"/>
      <c r="K27" s="14"/>
      <c r="L27" s="15"/>
      <c r="M27" s="14"/>
      <c r="N27" s="15"/>
      <c r="O27" s="14"/>
      <c r="P27" s="15"/>
      <c r="Q27" s="13"/>
      <c r="R27" s="13"/>
      <c r="S27" s="13"/>
      <c r="T27" s="10"/>
    </row>
    <row r="28" spans="1:20" ht="30.6" x14ac:dyDescent="0.25">
      <c r="A28" s="7">
        <v>14</v>
      </c>
      <c r="B28" s="8" t="s">
        <v>85</v>
      </c>
      <c r="C28" s="9" t="s">
        <v>84</v>
      </c>
      <c r="D28" s="8" t="s">
        <v>86</v>
      </c>
      <c r="E28" s="10"/>
      <c r="F28" s="7" t="s">
        <v>40</v>
      </c>
      <c r="G28" s="11">
        <v>4110.97</v>
      </c>
      <c r="H28" s="20">
        <v>545.62</v>
      </c>
      <c r="I28" s="21"/>
      <c r="J28" s="21"/>
      <c r="K28" s="22"/>
      <c r="L28" s="23"/>
      <c r="M28" s="22"/>
      <c r="N28" s="23"/>
      <c r="O28" s="22"/>
      <c r="P28" s="23"/>
      <c r="Q28" s="21"/>
      <c r="R28" s="21"/>
      <c r="S28" s="21"/>
      <c r="T28" s="10"/>
    </row>
    <row r="29" spans="1:20" ht="51" x14ac:dyDescent="0.25">
      <c r="A29" s="7">
        <v>15</v>
      </c>
      <c r="B29" s="17" t="s">
        <v>165</v>
      </c>
      <c r="C29" s="18" t="s">
        <v>166</v>
      </c>
      <c r="D29" s="17" t="s">
        <v>167</v>
      </c>
      <c r="E29" s="24" t="s">
        <v>148</v>
      </c>
      <c r="F29" s="16" t="s">
        <v>153</v>
      </c>
      <c r="G29" s="25"/>
      <c r="H29" s="26"/>
      <c r="I29" s="13" t="s">
        <v>40</v>
      </c>
      <c r="J29" s="13" t="s">
        <v>162</v>
      </c>
      <c r="K29" s="14">
        <f>M29+O29</f>
        <v>2192.1600000000003</v>
      </c>
      <c r="L29" s="15">
        <f>N29+P29</f>
        <v>290.95</v>
      </c>
      <c r="M29" s="14">
        <f>2169.86+22.3</f>
        <v>2192.1600000000003</v>
      </c>
      <c r="N29" s="15">
        <f>287.99+2.96</f>
        <v>290.95</v>
      </c>
      <c r="O29" s="14"/>
      <c r="P29" s="15"/>
      <c r="Q29" s="13"/>
      <c r="R29" s="13"/>
      <c r="S29" s="13"/>
      <c r="T29" s="10" t="s">
        <v>168</v>
      </c>
    </row>
    <row r="30" spans="1:20" ht="51" x14ac:dyDescent="0.25">
      <c r="A30" s="41">
        <v>16</v>
      </c>
      <c r="B30" s="39" t="s">
        <v>57</v>
      </c>
      <c r="C30" s="43" t="s">
        <v>58</v>
      </c>
      <c r="D30" s="39" t="s">
        <v>59</v>
      </c>
      <c r="E30" s="39" t="s">
        <v>148</v>
      </c>
      <c r="F30" s="41" t="s">
        <v>40</v>
      </c>
      <c r="G30" s="55">
        <v>7949.35</v>
      </c>
      <c r="H30" s="58">
        <v>1055.06</v>
      </c>
      <c r="I30" s="49" t="s">
        <v>40</v>
      </c>
      <c r="J30" s="13" t="s">
        <v>154</v>
      </c>
      <c r="K30" s="14"/>
      <c r="L30" s="15">
        <f>N30+P30</f>
        <v>2682.86</v>
      </c>
      <c r="M30" s="14"/>
      <c r="N30" s="15">
        <f>2635.69+47.17</f>
        <v>2682.86</v>
      </c>
      <c r="O30" s="14"/>
      <c r="P30" s="15"/>
      <c r="Q30" s="13"/>
      <c r="R30" s="10" t="s">
        <v>155</v>
      </c>
      <c r="S30" s="13"/>
      <c r="T30" s="10" t="s">
        <v>60</v>
      </c>
    </row>
    <row r="31" spans="1:20" x14ac:dyDescent="0.25">
      <c r="A31" s="42"/>
      <c r="B31" s="40"/>
      <c r="C31" s="44"/>
      <c r="D31" s="40"/>
      <c r="E31" s="40"/>
      <c r="F31" s="42"/>
      <c r="G31" s="57"/>
      <c r="H31" s="60"/>
      <c r="I31" s="51"/>
      <c r="J31" s="13" t="s">
        <v>162</v>
      </c>
      <c r="K31" s="14">
        <f>M31+O31</f>
        <v>1796.98</v>
      </c>
      <c r="L31" s="15">
        <f>N31+P31</f>
        <v>238.5</v>
      </c>
      <c r="M31" s="14">
        <v>1796.98</v>
      </c>
      <c r="N31" s="15">
        <f>235.59+2.91</f>
        <v>238.5</v>
      </c>
      <c r="O31" s="14"/>
      <c r="P31" s="15"/>
      <c r="Q31" s="13"/>
      <c r="R31" s="10"/>
      <c r="S31" s="13"/>
      <c r="T31" s="10"/>
    </row>
    <row r="32" spans="1:20" ht="30.6" x14ac:dyDescent="0.25">
      <c r="A32" s="7">
        <v>17</v>
      </c>
      <c r="B32" s="8" t="s">
        <v>68</v>
      </c>
      <c r="C32" s="9" t="s">
        <v>69</v>
      </c>
      <c r="D32" s="8" t="s">
        <v>70</v>
      </c>
      <c r="E32" s="10" t="s">
        <v>148</v>
      </c>
      <c r="F32" s="7" t="s">
        <v>40</v>
      </c>
      <c r="G32" s="11">
        <v>732.5</v>
      </c>
      <c r="H32" s="12">
        <v>97.22</v>
      </c>
      <c r="I32" s="13" t="s">
        <v>40</v>
      </c>
      <c r="J32" s="13" t="s">
        <v>154</v>
      </c>
      <c r="K32" s="14"/>
      <c r="L32" s="15">
        <f>N32+P32</f>
        <v>415.7</v>
      </c>
      <c r="M32" s="14"/>
      <c r="N32" s="15">
        <f>404.14+11.56</f>
        <v>415.7</v>
      </c>
      <c r="O32" s="14"/>
      <c r="P32" s="15"/>
      <c r="Q32" s="7" t="s">
        <v>160</v>
      </c>
      <c r="R32" s="8"/>
      <c r="S32" s="13"/>
      <c r="T32" s="10"/>
    </row>
    <row r="33" spans="1:20" ht="20.399999999999999" x14ac:dyDescent="0.25">
      <c r="A33" s="7">
        <v>18</v>
      </c>
      <c r="B33" s="8" t="s">
        <v>72</v>
      </c>
      <c r="C33" s="9" t="s">
        <v>71</v>
      </c>
      <c r="D33" s="8" t="s">
        <v>73</v>
      </c>
      <c r="E33" s="10" t="s">
        <v>148</v>
      </c>
      <c r="F33" s="7" t="s">
        <v>40</v>
      </c>
      <c r="G33" s="11">
        <v>480.1</v>
      </c>
      <c r="H33" s="12">
        <v>63.72</v>
      </c>
      <c r="I33" s="7" t="s">
        <v>40</v>
      </c>
      <c r="J33" s="27" t="s">
        <v>149</v>
      </c>
      <c r="K33" s="19"/>
      <c r="L33" s="28">
        <f>N33+P33</f>
        <v>195.35999999999999</v>
      </c>
      <c r="M33" s="19"/>
      <c r="N33" s="28">
        <f>191.16+4.2</f>
        <v>195.35999999999999</v>
      </c>
      <c r="O33" s="7"/>
      <c r="P33" s="10"/>
      <c r="R33" s="10" t="s">
        <v>150</v>
      </c>
      <c r="S33" s="13"/>
      <c r="T33" s="10"/>
    </row>
    <row r="34" spans="1:20" ht="51" x14ac:dyDescent="0.25">
      <c r="A34" s="7">
        <v>19</v>
      </c>
      <c r="B34" s="8" t="s">
        <v>74</v>
      </c>
      <c r="C34" s="9" t="s">
        <v>75</v>
      </c>
      <c r="D34" s="8" t="s">
        <v>76</v>
      </c>
      <c r="E34" s="10"/>
      <c r="F34" s="7" t="s">
        <v>40</v>
      </c>
      <c r="G34" s="11">
        <v>1150.07</v>
      </c>
      <c r="H34" s="20">
        <v>152.63999999999999</v>
      </c>
      <c r="I34" s="21"/>
      <c r="J34" s="21"/>
      <c r="K34" s="22"/>
      <c r="L34" s="23"/>
      <c r="M34" s="22"/>
      <c r="N34" s="23"/>
      <c r="O34" s="22"/>
      <c r="P34" s="23"/>
      <c r="Q34" s="21"/>
      <c r="R34" s="21"/>
      <c r="S34" s="21"/>
      <c r="T34" s="10" t="s">
        <v>77</v>
      </c>
    </row>
    <row r="35" spans="1:20" ht="30.6" customHeight="1" x14ac:dyDescent="0.25">
      <c r="A35" s="41">
        <v>20</v>
      </c>
      <c r="B35" s="39" t="s">
        <v>151</v>
      </c>
      <c r="C35" s="43" t="s">
        <v>152</v>
      </c>
      <c r="D35" s="39" t="s">
        <v>156</v>
      </c>
      <c r="E35" s="39" t="s">
        <v>148</v>
      </c>
      <c r="F35" s="41" t="s">
        <v>153</v>
      </c>
      <c r="G35" s="11"/>
      <c r="H35" s="12"/>
      <c r="I35" s="49" t="s">
        <v>40</v>
      </c>
      <c r="J35" s="13" t="s">
        <v>149</v>
      </c>
      <c r="K35" s="14">
        <f>M35+O35</f>
        <v>198.83</v>
      </c>
      <c r="L35" s="15">
        <f>N35+P35</f>
        <v>26.39</v>
      </c>
      <c r="M35" s="14">
        <v>198.83</v>
      </c>
      <c r="N35" s="15">
        <f>26.12+0.27</f>
        <v>26.39</v>
      </c>
      <c r="O35" s="14"/>
      <c r="P35" s="15"/>
      <c r="Q35" s="13"/>
      <c r="R35" s="13"/>
      <c r="S35" s="13"/>
      <c r="T35" s="10"/>
    </row>
    <row r="36" spans="1:20" ht="30.6" x14ac:dyDescent="0.25">
      <c r="A36" s="42"/>
      <c r="B36" s="40"/>
      <c r="C36" s="44"/>
      <c r="D36" s="40"/>
      <c r="E36" s="40"/>
      <c r="F36" s="42"/>
      <c r="G36" s="11"/>
      <c r="H36" s="12"/>
      <c r="I36" s="51"/>
      <c r="J36" s="13" t="s">
        <v>157</v>
      </c>
      <c r="K36" s="14"/>
      <c r="L36" s="15">
        <f>N36+P36</f>
        <v>761.28</v>
      </c>
      <c r="M36" s="14"/>
      <c r="N36" s="15">
        <v>761.28</v>
      </c>
      <c r="O36" s="14"/>
      <c r="P36" s="15"/>
      <c r="Q36" s="7" t="s">
        <v>159</v>
      </c>
      <c r="R36" s="10" t="s">
        <v>158</v>
      </c>
      <c r="S36" s="13"/>
      <c r="T36" s="10"/>
    </row>
    <row r="37" spans="1:20" ht="30.6" x14ac:dyDescent="0.25">
      <c r="A37" s="7">
        <v>21</v>
      </c>
      <c r="B37" s="8" t="s">
        <v>78</v>
      </c>
      <c r="C37" s="9" t="s">
        <v>79</v>
      </c>
      <c r="D37" s="8" t="s">
        <v>80</v>
      </c>
      <c r="E37" s="10" t="s">
        <v>148</v>
      </c>
      <c r="F37" s="7" t="s">
        <v>40</v>
      </c>
      <c r="G37" s="11">
        <v>820.21</v>
      </c>
      <c r="H37" s="12">
        <v>108.86</v>
      </c>
      <c r="I37" s="13" t="s">
        <v>40</v>
      </c>
      <c r="J37" s="13" t="s">
        <v>169</v>
      </c>
      <c r="K37" s="14"/>
      <c r="L37" s="15">
        <f>N37+P37</f>
        <v>98.82</v>
      </c>
      <c r="M37" s="14"/>
      <c r="N37" s="15">
        <v>98.82</v>
      </c>
      <c r="O37" s="14"/>
      <c r="P37" s="15"/>
      <c r="Q37" s="13"/>
      <c r="R37" s="13"/>
      <c r="S37" s="13"/>
      <c r="T37" s="10"/>
    </row>
    <row r="38" spans="1:20" ht="71.400000000000006" x14ac:dyDescent="0.25">
      <c r="A38" s="7">
        <v>22</v>
      </c>
      <c r="B38" s="8" t="s">
        <v>82</v>
      </c>
      <c r="C38" s="9" t="s">
        <v>81</v>
      </c>
      <c r="D38" s="8" t="s">
        <v>83</v>
      </c>
      <c r="E38" s="10" t="s">
        <v>148</v>
      </c>
      <c r="F38" s="7" t="s">
        <v>40</v>
      </c>
      <c r="G38" s="11">
        <v>4055.07</v>
      </c>
      <c r="H38" s="12">
        <v>538.20000000000005</v>
      </c>
      <c r="I38" s="13" t="s">
        <v>40</v>
      </c>
      <c r="J38" s="13" t="s">
        <v>181</v>
      </c>
      <c r="K38" s="14">
        <f>M38+O38</f>
        <v>9517.0499999999993</v>
      </c>
      <c r="L38" s="15">
        <f>N38+P38</f>
        <v>1263.1299999999999</v>
      </c>
      <c r="M38" s="14">
        <v>9517.0499999999993</v>
      </c>
      <c r="N38" s="15">
        <f>1230.77+32.36</f>
        <v>1263.1299999999999</v>
      </c>
      <c r="O38" s="14"/>
      <c r="P38" s="15"/>
      <c r="Q38" s="13"/>
      <c r="R38" s="10" t="s">
        <v>182</v>
      </c>
      <c r="S38" s="13"/>
      <c r="T38" s="10"/>
    </row>
    <row r="39" spans="1:20" ht="20.399999999999999" x14ac:dyDescent="0.25">
      <c r="A39" s="7">
        <v>23</v>
      </c>
      <c r="B39" s="8" t="s">
        <v>90</v>
      </c>
      <c r="C39" s="9" t="s">
        <v>91</v>
      </c>
      <c r="D39" s="8" t="s">
        <v>92</v>
      </c>
      <c r="E39" s="10"/>
      <c r="F39" s="7" t="s">
        <v>40</v>
      </c>
      <c r="G39" s="11">
        <v>623.71</v>
      </c>
      <c r="H39" s="12">
        <v>82.78</v>
      </c>
      <c r="I39" s="13"/>
      <c r="J39" s="13"/>
      <c r="K39" s="14"/>
      <c r="L39" s="15"/>
      <c r="M39" s="14"/>
      <c r="N39" s="15"/>
      <c r="O39" s="14"/>
      <c r="P39" s="15"/>
      <c r="Q39" s="13"/>
      <c r="R39" s="13"/>
      <c r="S39" s="13"/>
      <c r="T39" s="10"/>
    </row>
    <row r="40" spans="1:20" ht="20.399999999999999" x14ac:dyDescent="0.25">
      <c r="A40" s="7">
        <v>24</v>
      </c>
      <c r="B40" s="8" t="s">
        <v>93</v>
      </c>
      <c r="C40" s="9" t="s">
        <v>94</v>
      </c>
      <c r="D40" s="8" t="s">
        <v>95</v>
      </c>
      <c r="E40" s="10"/>
      <c r="F40" s="7" t="s">
        <v>40</v>
      </c>
      <c r="G40" s="11">
        <v>1370.53</v>
      </c>
      <c r="H40" s="12">
        <v>181.9</v>
      </c>
      <c r="I40" s="13"/>
      <c r="J40" s="13"/>
      <c r="K40" s="14"/>
      <c r="L40" s="15"/>
      <c r="M40" s="14"/>
      <c r="N40" s="15"/>
      <c r="O40" s="14"/>
      <c r="P40" s="15"/>
      <c r="Q40" s="7"/>
      <c r="R40" s="13"/>
      <c r="S40" s="13"/>
      <c r="T40" s="10"/>
    </row>
    <row r="41" spans="1:20" ht="20.399999999999999" x14ac:dyDescent="0.25">
      <c r="A41" s="7">
        <v>25</v>
      </c>
      <c r="B41" s="8" t="s">
        <v>96</v>
      </c>
      <c r="C41" s="9" t="s">
        <v>98</v>
      </c>
      <c r="D41" s="8" t="s">
        <v>97</v>
      </c>
      <c r="E41" s="10"/>
      <c r="F41" s="7" t="s">
        <v>40</v>
      </c>
      <c r="G41" s="11">
        <v>2397.63</v>
      </c>
      <c r="H41" s="12">
        <v>318.22000000000003</v>
      </c>
      <c r="I41" s="13"/>
      <c r="J41" s="13"/>
      <c r="K41" s="14"/>
      <c r="L41" s="15"/>
      <c r="M41" s="14"/>
      <c r="N41" s="15"/>
      <c r="O41" s="14"/>
      <c r="P41" s="15"/>
      <c r="Q41" s="13"/>
      <c r="R41" s="13"/>
      <c r="S41" s="13"/>
      <c r="T41" s="10"/>
    </row>
    <row r="42" spans="1:20" ht="61.2" x14ac:dyDescent="0.25">
      <c r="A42" s="7">
        <v>26</v>
      </c>
      <c r="B42" s="29" t="s">
        <v>99</v>
      </c>
      <c r="C42" s="9" t="s">
        <v>100</v>
      </c>
      <c r="D42" s="8" t="s">
        <v>101</v>
      </c>
      <c r="E42" s="10"/>
      <c r="F42" s="7" t="s">
        <v>40</v>
      </c>
      <c r="G42" s="11">
        <v>32249.919999999998</v>
      </c>
      <c r="H42" s="12">
        <v>4280.3</v>
      </c>
      <c r="I42" s="13"/>
      <c r="J42" s="13"/>
      <c r="K42" s="14"/>
      <c r="L42" s="15"/>
      <c r="M42" s="14"/>
      <c r="N42" s="15"/>
      <c r="O42" s="14"/>
      <c r="P42" s="15"/>
      <c r="Q42" s="13"/>
      <c r="R42" s="13"/>
      <c r="S42" s="13"/>
      <c r="T42" s="10" t="s">
        <v>102</v>
      </c>
    </row>
    <row r="43" spans="1:20" ht="20.399999999999999" x14ac:dyDescent="0.25">
      <c r="A43" s="7">
        <v>27</v>
      </c>
      <c r="B43" s="8" t="s">
        <v>88</v>
      </c>
      <c r="C43" s="9" t="s">
        <v>87</v>
      </c>
      <c r="D43" s="8" t="s">
        <v>89</v>
      </c>
      <c r="E43" s="10"/>
      <c r="F43" s="7" t="s">
        <v>40</v>
      </c>
      <c r="G43" s="11">
        <v>225874.97</v>
      </c>
      <c r="H43" s="12">
        <v>29978.76</v>
      </c>
      <c r="I43" s="13"/>
      <c r="J43" s="13"/>
      <c r="K43" s="14"/>
      <c r="L43" s="15"/>
      <c r="M43" s="14"/>
      <c r="N43" s="15"/>
      <c r="O43" s="14"/>
      <c r="P43" s="15"/>
      <c r="Q43" s="13"/>
      <c r="R43" s="13"/>
      <c r="S43" s="13"/>
      <c r="T43" s="10"/>
    </row>
    <row r="44" spans="1:20" ht="30.6" x14ac:dyDescent="0.25">
      <c r="A44" s="7">
        <v>28</v>
      </c>
      <c r="B44" s="8" t="s">
        <v>103</v>
      </c>
      <c r="C44" s="9" t="s">
        <v>104</v>
      </c>
      <c r="D44" s="8" t="s">
        <v>105</v>
      </c>
      <c r="E44" s="10"/>
      <c r="F44" s="7" t="s">
        <v>40</v>
      </c>
      <c r="G44" s="11">
        <v>5790.87</v>
      </c>
      <c r="H44" s="12">
        <v>768.58</v>
      </c>
      <c r="I44" s="13"/>
      <c r="J44" s="13"/>
      <c r="K44" s="14"/>
      <c r="L44" s="15"/>
      <c r="M44" s="14"/>
      <c r="N44" s="15"/>
      <c r="O44" s="14"/>
      <c r="P44" s="15"/>
      <c r="Q44" s="13"/>
      <c r="R44" s="13"/>
      <c r="S44" s="13"/>
      <c r="T44" s="10"/>
    </row>
    <row r="45" spans="1:20" ht="71.400000000000006" x14ac:dyDescent="0.25">
      <c r="A45" s="7">
        <v>29</v>
      </c>
      <c r="B45" s="8" t="s">
        <v>106</v>
      </c>
      <c r="C45" s="9" t="s">
        <v>107</v>
      </c>
      <c r="D45" s="8" t="s">
        <v>108</v>
      </c>
      <c r="E45" s="10"/>
      <c r="F45" s="7" t="s">
        <v>40</v>
      </c>
      <c r="G45" s="11">
        <v>17790.009999999998</v>
      </c>
      <c r="H45" s="12">
        <v>2361.14</v>
      </c>
      <c r="I45" s="13"/>
      <c r="J45" s="13"/>
      <c r="K45" s="14"/>
      <c r="L45" s="15"/>
      <c r="M45" s="14"/>
      <c r="N45" s="15"/>
      <c r="O45" s="14"/>
      <c r="P45" s="15"/>
      <c r="Q45" s="7"/>
      <c r="R45" s="8"/>
      <c r="S45" s="13"/>
      <c r="T45" s="10" t="s">
        <v>109</v>
      </c>
    </row>
    <row r="46" spans="1:20" ht="51" x14ac:dyDescent="0.25">
      <c r="A46" s="67">
        <v>30</v>
      </c>
      <c r="B46" s="69" t="s">
        <v>110</v>
      </c>
      <c r="C46" s="71" t="s">
        <v>111</v>
      </c>
      <c r="D46" s="69" t="s">
        <v>112</v>
      </c>
      <c r="E46" s="67" t="s">
        <v>148</v>
      </c>
      <c r="F46" s="67" t="s">
        <v>40</v>
      </c>
      <c r="G46" s="73">
        <v>156064990.53999999</v>
      </c>
      <c r="H46" s="65">
        <v>20713383.84</v>
      </c>
      <c r="I46" s="61" t="s">
        <v>40</v>
      </c>
      <c r="J46" s="30" t="s">
        <v>162</v>
      </c>
      <c r="K46" s="31"/>
      <c r="L46" s="32">
        <f>N46+P46</f>
        <v>67.739999999999995</v>
      </c>
      <c r="M46" s="31"/>
      <c r="N46" s="32"/>
      <c r="O46" s="31"/>
      <c r="P46" s="32">
        <v>67.739999999999995</v>
      </c>
      <c r="Q46" s="33" t="s">
        <v>163</v>
      </c>
      <c r="R46" s="34" t="s">
        <v>164</v>
      </c>
      <c r="S46" s="35"/>
      <c r="T46" s="10" t="s">
        <v>193</v>
      </c>
    </row>
    <row r="47" spans="1:20" ht="51" x14ac:dyDescent="0.25">
      <c r="A47" s="68"/>
      <c r="B47" s="70"/>
      <c r="C47" s="72"/>
      <c r="D47" s="70"/>
      <c r="E47" s="68"/>
      <c r="F47" s="68"/>
      <c r="G47" s="74"/>
      <c r="H47" s="66"/>
      <c r="I47" s="62"/>
      <c r="J47" s="30" t="s">
        <v>178</v>
      </c>
      <c r="K47" s="31">
        <f>M47+O47</f>
        <v>159004745.63999999</v>
      </c>
      <c r="L47" s="32">
        <f>N47+P47</f>
        <v>21103556.359999999</v>
      </c>
      <c r="M47" s="31">
        <v>159004745.63999999</v>
      </c>
      <c r="N47" s="32">
        <f>21103556.36</f>
        <v>21103556.359999999</v>
      </c>
      <c r="O47" s="36"/>
      <c r="P47" s="32"/>
      <c r="Q47" s="33" t="s">
        <v>179</v>
      </c>
      <c r="R47" s="37" t="s">
        <v>180</v>
      </c>
      <c r="S47" s="35"/>
      <c r="T47" s="10" t="s">
        <v>194</v>
      </c>
    </row>
    <row r="48" spans="1:20" ht="40.799999999999997" x14ac:dyDescent="0.25">
      <c r="A48" s="7">
        <v>31</v>
      </c>
      <c r="B48" s="8" t="s">
        <v>117</v>
      </c>
      <c r="C48" s="9" t="s">
        <v>118</v>
      </c>
      <c r="D48" s="8" t="s">
        <v>119</v>
      </c>
      <c r="E48" s="10"/>
      <c r="F48" s="7" t="s">
        <v>40</v>
      </c>
      <c r="G48" s="11">
        <v>42268.55</v>
      </c>
      <c r="H48" s="12">
        <v>5610</v>
      </c>
      <c r="I48" s="13"/>
      <c r="J48" s="13"/>
      <c r="K48" s="14"/>
      <c r="L48" s="15"/>
      <c r="M48" s="14"/>
      <c r="N48" s="15"/>
      <c r="O48" s="14"/>
      <c r="P48" s="15"/>
      <c r="Q48" s="13"/>
      <c r="R48" s="13"/>
      <c r="S48" s="13"/>
      <c r="T48" s="10"/>
    </row>
    <row r="49" spans="1:20" ht="51" x14ac:dyDescent="0.25">
      <c r="A49" s="7">
        <v>32</v>
      </c>
      <c r="B49" s="8" t="s">
        <v>121</v>
      </c>
      <c r="C49" s="9" t="s">
        <v>120</v>
      </c>
      <c r="D49" s="8" t="s">
        <v>122</v>
      </c>
      <c r="E49" s="10"/>
      <c r="F49" s="7" t="s">
        <v>40</v>
      </c>
      <c r="G49" s="11">
        <v>1874.06</v>
      </c>
      <c r="H49" s="20">
        <v>248.73</v>
      </c>
      <c r="I49" s="21"/>
      <c r="J49" s="21"/>
      <c r="K49" s="22"/>
      <c r="L49" s="23"/>
      <c r="M49" s="22"/>
      <c r="N49" s="23"/>
      <c r="O49" s="22"/>
      <c r="P49" s="23"/>
      <c r="Q49" s="21"/>
      <c r="R49" s="38"/>
      <c r="S49" s="21"/>
      <c r="T49" s="10" t="s">
        <v>126</v>
      </c>
    </row>
    <row r="50" spans="1:20" ht="51" x14ac:dyDescent="0.25">
      <c r="A50" s="7">
        <v>33</v>
      </c>
      <c r="B50" s="8" t="s">
        <v>128</v>
      </c>
      <c r="C50" s="9" t="s">
        <v>127</v>
      </c>
      <c r="D50" s="8" t="s">
        <v>130</v>
      </c>
      <c r="E50" s="10" t="s">
        <v>148</v>
      </c>
      <c r="F50" s="7" t="s">
        <v>40</v>
      </c>
      <c r="G50" s="11">
        <v>137.35</v>
      </c>
      <c r="H50" s="12">
        <v>18.23</v>
      </c>
      <c r="I50" s="7" t="s">
        <v>40</v>
      </c>
      <c r="J50" s="27" t="s">
        <v>157</v>
      </c>
      <c r="K50" s="19"/>
      <c r="L50" s="28">
        <f>N50+P50</f>
        <v>78.419999999999987</v>
      </c>
      <c r="M50" s="19"/>
      <c r="N50" s="28">
        <f>65.82+1.53</f>
        <v>67.349999999999994</v>
      </c>
      <c r="O50" s="7"/>
      <c r="P50" s="28">
        <v>11.07</v>
      </c>
      <c r="Q50" s="7"/>
      <c r="R50" s="10" t="s">
        <v>161</v>
      </c>
      <c r="S50" s="13"/>
      <c r="T50" s="10" t="s">
        <v>129</v>
      </c>
    </row>
    <row r="51" spans="1:20" ht="112.2" x14ac:dyDescent="0.25">
      <c r="A51" s="7">
        <v>34</v>
      </c>
      <c r="B51" s="8" t="s">
        <v>132</v>
      </c>
      <c r="C51" s="9" t="s">
        <v>131</v>
      </c>
      <c r="D51" s="8" t="s">
        <v>133</v>
      </c>
      <c r="E51" s="10"/>
      <c r="F51" s="7" t="s">
        <v>40</v>
      </c>
      <c r="G51" s="11">
        <v>107.82</v>
      </c>
      <c r="H51" s="12">
        <v>14.31</v>
      </c>
      <c r="I51" s="13"/>
      <c r="J51" s="13"/>
      <c r="K51" s="14"/>
      <c r="L51" s="15"/>
      <c r="M51" s="14"/>
      <c r="N51" s="15"/>
      <c r="O51" s="14"/>
      <c r="P51" s="15"/>
      <c r="Q51" s="13"/>
      <c r="R51" s="13"/>
      <c r="S51" s="13"/>
      <c r="T51" s="10" t="s">
        <v>134</v>
      </c>
    </row>
    <row r="52" spans="1:20" ht="30.6" x14ac:dyDescent="0.25">
      <c r="A52" s="7">
        <v>35</v>
      </c>
      <c r="B52" s="8" t="s">
        <v>135</v>
      </c>
      <c r="C52" s="9" t="s">
        <v>137</v>
      </c>
      <c r="D52" s="8" t="s">
        <v>136</v>
      </c>
      <c r="E52" s="10"/>
      <c r="F52" s="7" t="s">
        <v>40</v>
      </c>
      <c r="G52" s="11">
        <v>62.54</v>
      </c>
      <c r="H52" s="12">
        <v>8.3000000000000007</v>
      </c>
      <c r="I52" s="13"/>
      <c r="J52" s="13"/>
      <c r="K52" s="14"/>
      <c r="L52" s="15"/>
      <c r="M52" s="14"/>
      <c r="N52" s="15"/>
      <c r="O52" s="14"/>
      <c r="P52" s="15"/>
      <c r="Q52" s="13"/>
      <c r="R52" s="13"/>
      <c r="S52" s="13"/>
      <c r="T52" s="10"/>
    </row>
    <row r="53" spans="1:20" ht="40.950000000000003" customHeight="1" x14ac:dyDescent="0.25">
      <c r="A53" s="41">
        <v>36</v>
      </c>
      <c r="B53" s="69" t="s">
        <v>124</v>
      </c>
      <c r="C53" s="71" t="s">
        <v>123</v>
      </c>
      <c r="D53" s="69" t="s">
        <v>125</v>
      </c>
      <c r="E53" s="67" t="s">
        <v>148</v>
      </c>
      <c r="F53" s="67" t="s">
        <v>40</v>
      </c>
      <c r="G53" s="75">
        <v>110.53</v>
      </c>
      <c r="H53" s="77">
        <v>14.67</v>
      </c>
      <c r="I53" s="61" t="s">
        <v>40</v>
      </c>
      <c r="J53" s="61" t="s">
        <v>170</v>
      </c>
      <c r="K53" s="63">
        <f>M53+O53</f>
        <v>700.7</v>
      </c>
      <c r="L53" s="65">
        <f>N53+P53</f>
        <v>92.999999999999986</v>
      </c>
      <c r="M53" s="63">
        <f>603.51+7.23</f>
        <v>610.74</v>
      </c>
      <c r="N53" s="65">
        <f>80.1+0.96</f>
        <v>81.059999999999988</v>
      </c>
      <c r="O53" s="63">
        <v>89.96</v>
      </c>
      <c r="P53" s="65">
        <v>11.94</v>
      </c>
      <c r="Q53" s="61"/>
      <c r="R53" s="61"/>
      <c r="S53" s="61"/>
      <c r="T53" s="69" t="s">
        <v>192</v>
      </c>
    </row>
    <row r="54" spans="1:20" x14ac:dyDescent="0.25">
      <c r="A54" s="42"/>
      <c r="B54" s="70"/>
      <c r="C54" s="72"/>
      <c r="D54" s="70"/>
      <c r="E54" s="68"/>
      <c r="F54" s="68"/>
      <c r="G54" s="76"/>
      <c r="H54" s="78"/>
      <c r="I54" s="62"/>
      <c r="J54" s="62"/>
      <c r="K54" s="64"/>
      <c r="L54" s="66"/>
      <c r="M54" s="64"/>
      <c r="N54" s="66"/>
      <c r="O54" s="64"/>
      <c r="P54" s="66"/>
      <c r="Q54" s="62"/>
      <c r="R54" s="62"/>
      <c r="S54" s="62"/>
      <c r="T54" s="70"/>
    </row>
    <row r="55" spans="1:20" ht="40.799999999999997" x14ac:dyDescent="0.25">
      <c r="A55" s="7">
        <v>37</v>
      </c>
      <c r="B55" s="8" t="s">
        <v>138</v>
      </c>
      <c r="C55" s="9" t="s">
        <v>139</v>
      </c>
      <c r="D55" s="8" t="s">
        <v>140</v>
      </c>
      <c r="E55" s="10"/>
      <c r="F55" s="7" t="s">
        <v>40</v>
      </c>
      <c r="G55" s="11">
        <v>27124.2</v>
      </c>
      <c r="H55" s="12">
        <v>3600</v>
      </c>
      <c r="I55" s="13"/>
      <c r="J55" s="13"/>
      <c r="K55" s="14"/>
      <c r="L55" s="15"/>
      <c r="M55" s="14"/>
      <c r="N55" s="15"/>
      <c r="O55" s="14"/>
      <c r="P55" s="15"/>
      <c r="Q55" s="13"/>
      <c r="R55" s="13"/>
      <c r="S55" s="13"/>
      <c r="T55" s="10"/>
    </row>
  </sheetData>
  <autoFilter ref="A12:T34" xr:uid="{00000000-0001-0000-0000-000000000000}"/>
  <sortState xmlns:xlrd2="http://schemas.microsoft.com/office/spreadsheetml/2017/richdata2" ref="B13:T55">
    <sortCondition ref="B13:B55"/>
  </sortState>
  <mergeCells count="75">
    <mergeCell ref="I30:I31"/>
    <mergeCell ref="I35:I36"/>
    <mergeCell ref="E53:E54"/>
    <mergeCell ref="F53:F54"/>
    <mergeCell ref="G53:G54"/>
    <mergeCell ref="H53:H54"/>
    <mergeCell ref="I53:I54"/>
    <mergeCell ref="I46:I47"/>
    <mergeCell ref="F30:F31"/>
    <mergeCell ref="G30:G31"/>
    <mergeCell ref="H30:H31"/>
    <mergeCell ref="F35:F36"/>
    <mergeCell ref="T53:T54"/>
    <mergeCell ref="S53:S54"/>
    <mergeCell ref="N53:N54"/>
    <mergeCell ref="O53:O54"/>
    <mergeCell ref="P53:P54"/>
    <mergeCell ref="Q53:Q54"/>
    <mergeCell ref="R53:R54"/>
    <mergeCell ref="J53:J54"/>
    <mergeCell ref="K53:K54"/>
    <mergeCell ref="L53:L54"/>
    <mergeCell ref="M53:M54"/>
    <mergeCell ref="A46:A47"/>
    <mergeCell ref="A53:A54"/>
    <mergeCell ref="B53:B54"/>
    <mergeCell ref="C53:C54"/>
    <mergeCell ref="D53:D54"/>
    <mergeCell ref="B46:B47"/>
    <mergeCell ref="C46:C47"/>
    <mergeCell ref="D46:D47"/>
    <mergeCell ref="E46:E47"/>
    <mergeCell ref="F46:F47"/>
    <mergeCell ref="G46:G47"/>
    <mergeCell ref="H46:H47"/>
    <mergeCell ref="I22:I24"/>
    <mergeCell ref="J22:J24"/>
    <mergeCell ref="F22:F24"/>
    <mergeCell ref="A22:A24"/>
    <mergeCell ref="E23:E24"/>
    <mergeCell ref="B22:B24"/>
    <mergeCell ref="C22:C24"/>
    <mergeCell ref="D22:D24"/>
    <mergeCell ref="G22:G24"/>
    <mergeCell ref="H22:H24"/>
    <mergeCell ref="A30:A31"/>
    <mergeCell ref="B30:B31"/>
    <mergeCell ref="C30:C31"/>
    <mergeCell ref="D30:D31"/>
    <mergeCell ref="E30:E31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B35:B36"/>
    <mergeCell ref="A35:A36"/>
    <mergeCell ref="C35:C36"/>
    <mergeCell ref="D35:D36"/>
    <mergeCell ref="E35:E36"/>
  </mergeCells>
  <phoneticPr fontId="4" type="noConversion"/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2023-08-04T09:54:13Z</cp:lastPrinted>
  <dcterms:created xsi:type="dcterms:W3CDTF">2022-12-27T12:06:54Z</dcterms:created>
  <dcterms:modified xsi:type="dcterms:W3CDTF">2023-09-25T10:08:29Z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